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divde-it.de\abt\Projekte\3373_PT_Erneuerbar_Mobil III 2021-2024\Projekte\11 - Sozial&amp;Mobil 2020\11 - Anlagen für Anträge\"/>
    </mc:Choice>
  </mc:AlternateContent>
  <workbookProtection workbookPassword="E563" lockStructure="1"/>
  <bookViews>
    <workbookView xWindow="0" yWindow="0" windowWidth="28800" windowHeight="12450"/>
  </bookViews>
  <sheets>
    <sheet name="Anlage 2 - Berechnungshilfe" sheetId="1" r:id="rId1"/>
    <sheet name="Referenzfahrzeuge" sheetId="3" r:id="rId2"/>
    <sheet name="Daten" sheetId="2" state="hidden" r:id="rId3"/>
  </sheets>
  <definedNames>
    <definedName name="bafa">Daten!$B$2:$B$4</definedName>
    <definedName name="_xlnm.Print_Area" localSheetId="0">'Anlage 2 - Berechnungshilfe'!$B$1:$P$52,'Anlage 2 - Berechnungshilfe'!#REF!</definedName>
    <definedName name="f_art">Daten!$T$1:$T$4</definedName>
    <definedName name="fq">Daten!$F$2:$F$5</definedName>
    <definedName name="gegenstand">Daten!$O$10:$O$121</definedName>
    <definedName name="KMU">Daten!$R$1:$R$4</definedName>
  </definedNames>
  <calcPr calcId="162913"/>
</workbook>
</file>

<file path=xl/calcChain.xml><?xml version="1.0" encoding="utf-8"?>
<calcChain xmlns="http://schemas.openxmlformats.org/spreadsheetml/2006/main">
  <c r="J12" i="2" l="1"/>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1" i="2"/>
  <c r="M29" i="1" l="1"/>
  <c r="D49" i="1" l="1"/>
  <c r="D50" i="1" l="1"/>
  <c r="D48" i="1"/>
  <c r="W5" i="2"/>
  <c r="W3" i="2"/>
  <c r="W2" i="2"/>
  <c r="Q32" i="1" l="1"/>
  <c r="E5" i="2"/>
  <c r="E4" i="2"/>
  <c r="A32" i="1"/>
  <c r="Q33" i="1"/>
  <c r="Q34" i="1"/>
  <c r="Q35" i="1"/>
  <c r="Q36" i="1"/>
  <c r="Q37" i="1"/>
  <c r="Q38" i="1"/>
  <c r="Q39" i="1"/>
  <c r="Q40" i="1"/>
  <c r="Q41" i="1"/>
  <c r="O11"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12" i="2"/>
  <c r="L13" i="2"/>
  <c r="L14" i="2"/>
  <c r="L15" i="2"/>
  <c r="L16" i="2"/>
  <c r="L17" i="2"/>
  <c r="L18" i="2"/>
  <c r="L19" i="2"/>
  <c r="L20" i="2"/>
  <c r="L21" i="2"/>
  <c r="L22" i="2"/>
  <c r="L23" i="2"/>
  <c r="L24" i="2"/>
  <c r="L25" i="2"/>
  <c r="L26" i="2"/>
  <c r="L27" i="2"/>
  <c r="L28" i="2"/>
  <c r="L11"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5" i="2"/>
  <c r="O16" i="2"/>
  <c r="O17" i="2"/>
  <c r="O18" i="2"/>
  <c r="O19" i="2"/>
  <c r="O14" i="2"/>
  <c r="O12" i="2"/>
  <c r="O13" i="2"/>
  <c r="Q43" i="1"/>
  <c r="O43" i="1" s="1"/>
  <c r="B29" i="1"/>
  <c r="B51" i="1"/>
  <c r="A40" i="1" l="1"/>
  <c r="M38" i="1" s="1"/>
  <c r="A35" i="1"/>
  <c r="M33" i="1" s="1"/>
  <c r="A41" i="1"/>
  <c r="M39" i="1" s="1"/>
  <c r="A34" i="1"/>
  <c r="M32" i="1" s="1"/>
  <c r="A39" i="1"/>
  <c r="M37" i="1" s="1"/>
  <c r="A38" i="1"/>
  <c r="M36" i="1" s="1"/>
  <c r="A37" i="1"/>
  <c r="M35" i="1" s="1"/>
  <c r="A36" i="1"/>
  <c r="M34" i="1" s="1"/>
  <c r="A42" i="1"/>
  <c r="M40" i="1" s="1"/>
  <c r="A43" i="1"/>
  <c r="M41" i="1" s="1"/>
  <c r="A33" i="1"/>
  <c r="B19" i="1"/>
  <c r="A31" i="1" l="1"/>
  <c r="B42" i="1" s="1"/>
  <c r="O35" i="1"/>
  <c r="O36" i="1"/>
  <c r="O34" i="1"/>
  <c r="O37" i="1"/>
  <c r="O39" i="1"/>
  <c r="O41" i="1"/>
  <c r="O33" i="1"/>
  <c r="O40" i="1"/>
  <c r="O38" i="1"/>
  <c r="O32" i="1"/>
  <c r="O42" i="1" l="1"/>
  <c r="O44" i="1" s="1"/>
</calcChain>
</file>

<file path=xl/sharedStrings.xml><?xml version="1.0" encoding="utf-8"?>
<sst xmlns="http://schemas.openxmlformats.org/spreadsheetml/2006/main" count="2025" uniqueCount="534">
  <si>
    <t>bitte ausfüllen…</t>
  </si>
  <si>
    <t>ja</t>
  </si>
  <si>
    <t>nein</t>
  </si>
  <si>
    <t>bitte auswählen…</t>
  </si>
  <si>
    <t>lfd. Nr.</t>
  </si>
  <si>
    <t>Anzahl</t>
  </si>
  <si>
    <t>Jahr der Beschaffung</t>
  </si>
  <si>
    <t>Fördergegenstand</t>
  </si>
  <si>
    <t>Bafa</t>
  </si>
  <si>
    <t>Elektrofahrzeug (BEV)</t>
  </si>
  <si>
    <t>Ladesäule</t>
  </si>
  <si>
    <t>Wallbox</t>
  </si>
  <si>
    <t>Förderhöhe</t>
  </si>
  <si>
    <t>€ / Anzahl</t>
  </si>
  <si>
    <t>https://www.erneuerbar-mobil.de/foerderprogramme/sozial%26mobil</t>
  </si>
  <si>
    <t>Ladesäule (AC bis 11 kW)</t>
  </si>
  <si>
    <t>Wallbox (AC bis 11 kW)</t>
  </si>
  <si>
    <t>Umweltbonus</t>
  </si>
  <si>
    <t>Nachname, Vorname eintragen…</t>
  </si>
  <si>
    <t>Rechtsverbindliche Unterschrift</t>
  </si>
  <si>
    <t>Bafa Neu</t>
  </si>
  <si>
    <t>Jahr</t>
  </si>
  <si>
    <t>Förderfähige Kosten (Brutto)</t>
  </si>
  <si>
    <t>Projektleitung</t>
  </si>
  <si>
    <t>Vorsteuerabzugsberechtigung</t>
  </si>
  <si>
    <t>Audi e-tron (alle Modelle)</t>
  </si>
  <si>
    <t>Audi e-tron 50 quattro (ab 11/19)</t>
  </si>
  <si>
    <t>Audi A6 allroad 45</t>
  </si>
  <si>
    <t>Audi A6 allroad 45 TDI quattro tiptronic (ab 12/20)</t>
  </si>
  <si>
    <t>Audi Q4 e-tron (55 kWh, alle Modelle)</t>
  </si>
  <si>
    <t>Audi Q4 35 e-tron (ab 06/21)</t>
  </si>
  <si>
    <t>Audi Q3 35 TFSI</t>
  </si>
  <si>
    <t>Audi Q3 35 TFSI (ab 08/20)</t>
  </si>
  <si>
    <t>Audi Q4 e-tron (82 kWh, alle Modelle)</t>
  </si>
  <si>
    <t>Audi Q4 40 e-tron (ab 06/21)</t>
  </si>
  <si>
    <t>Audi Q3 40 TFSI</t>
  </si>
  <si>
    <t>Audi Q3 40 TFSI quattro S tronic (ab 03/21)</t>
  </si>
  <si>
    <t>BMW i3 (alle Modelle)</t>
  </si>
  <si>
    <t>BMW i3 (120 Ah) (ab 11/18)</t>
  </si>
  <si>
    <t>BMW 118i</t>
  </si>
  <si>
    <t>BMW 118i (ab 11/20)</t>
  </si>
  <si>
    <t>BMW i4 (alle Modelle)</t>
  </si>
  <si>
    <t>BMW i4 eDrive40 M Sport (ab 11/21)</t>
  </si>
  <si>
    <t>BMW 430i Coupé M Sport Steptronic</t>
  </si>
  <si>
    <t>BMW 430i Coupé M Sport Steptronic (ab 10/20)</t>
  </si>
  <si>
    <t>BMW iX3 (alle Modelle)</t>
  </si>
  <si>
    <t>BMW iX3 Inspiring (ab 01/21)</t>
  </si>
  <si>
    <t>BMW X3 xDrive30i xLine Steptronic</t>
  </si>
  <si>
    <t>BMW X3 xDrive30i xLine Steptronic (ab 08/20)</t>
  </si>
  <si>
    <t>Citroen e-Berlingo (alle Modelle)</t>
  </si>
  <si>
    <t>Citroen e-Berlingo Kombi M Feel (ab 09/21)</t>
  </si>
  <si>
    <t>Citroen Berlingo (gleiche Bauart)</t>
  </si>
  <si>
    <t>Citroen Berlingo Kombi M BlueHDi 130 Stop&amp;Start Feel (ab 11/20)</t>
  </si>
  <si>
    <t>Citroen e-C4 (alle Modelle)</t>
  </si>
  <si>
    <t>Citroen e-C4 Feel (ab 12/20)</t>
  </si>
  <si>
    <t>Citroen C4</t>
  </si>
  <si>
    <t>Citroen C4 PureTech 130 Feel (ab 12/20)</t>
  </si>
  <si>
    <t>Citroen e-Jumpy (50 kWh, alle Modelle)</t>
  </si>
  <si>
    <t>Citroen e-Jumpy Kastenwagen M (50 kWh) Control (ab 10/20)</t>
  </si>
  <si>
    <t>Citroen Jumpy (gleiche Bauart)</t>
  </si>
  <si>
    <t>Citroen Jumpy Kastenwagen M BlueHDi 100 Start&amp;Stop Control (ab 06/19)</t>
  </si>
  <si>
    <t>Citroen e-Jumpy (75 kWh, alle Modelle)</t>
  </si>
  <si>
    <t>Citroen e-Jumpy Kastenwagen M (75 kWh) Control (ab 10/20)</t>
  </si>
  <si>
    <t>Citroen e-SpaceTourer (50 kWh, alle Modelle)</t>
  </si>
  <si>
    <t>Citroen e-Spacetourer M (50 kWh) Business (ab 11/20)</t>
  </si>
  <si>
    <t>Citroen Spacetourer (gleiche Bauart)</t>
  </si>
  <si>
    <t>Citroen Spacetourer M BlueHDi 120 Start&amp;Stop Feel (ab 10/20)</t>
  </si>
  <si>
    <t>Citroen e-SpaceTourer (75 kWh, alle Modelle)</t>
  </si>
  <si>
    <t>Citroen e-Spacetourer M (75 kWh) Business (ab 11/20)</t>
  </si>
  <si>
    <t>Cupra Born (58 kWh, alle Modelle)</t>
  </si>
  <si>
    <t>CUPRA Born (58 kWh) (ab 11/21)</t>
  </si>
  <si>
    <t>SEAT Leon 1.5 TSI Xcellence</t>
  </si>
  <si>
    <t>SEAT Leon 1.5 TSI XCellence (ab 11/20)</t>
  </si>
  <si>
    <t>Cupra Born (77 kWh, alle Modelle)</t>
  </si>
  <si>
    <t>CUPRA Born (77 kWh) (ab 11/21)</t>
  </si>
  <si>
    <t>SEAT Leon 1.5 TSI Xcellence Plus</t>
  </si>
  <si>
    <t>SEAT Leon 1.5 TSI XCellence Plus (ab 06/21)</t>
  </si>
  <si>
    <t>Dacia Spring (alle Modelle)</t>
  </si>
  <si>
    <t>Dacia Spring Electric Comfort 2WD (ab 10/21)</t>
  </si>
  <si>
    <t>Dacia Sandero</t>
  </si>
  <si>
    <t>Dacia Sandero SCe 65 Access (ab 01/21)</t>
  </si>
  <si>
    <t>DS3 Crossback E-Tense (alle Modelle)</t>
  </si>
  <si>
    <t>DS Automobiles DS 3 Crossback E-Tense So Chic (ab 02/20)</t>
  </si>
  <si>
    <t>DS Automobiles DS 3 Crossback PureTech 130 So Chic</t>
  </si>
  <si>
    <t>DS Automobiles DS 3 Crossback PureTech 130 So Chic Automatik (ab 10/20)</t>
  </si>
  <si>
    <t>e.Go Life (alle Modelle)</t>
  </si>
  <si>
    <t>e.GO Mobile Life 40+ (21,5 kWh) Pure (ab 05/20)</t>
  </si>
  <si>
    <t>Renault Twingo SCe 65</t>
  </si>
  <si>
    <t>Renault Twingo SCe 65 Life (ab 09/20)</t>
  </si>
  <si>
    <t>Elaris Pio (alle Modelle)</t>
  </si>
  <si>
    <t>Elaris Pio (ab 07/21)</t>
  </si>
  <si>
    <t>Fiat 500 (23,8 kWh, alle Modelle)</t>
  </si>
  <si>
    <t>Fiat 500 Action (ab 11/20)</t>
  </si>
  <si>
    <t>Fiat 500 1.0 Hybrid GSE Lounge</t>
  </si>
  <si>
    <t>Fiat 500 1.0 Hybrid GSE Lounge (ab 02/20)</t>
  </si>
  <si>
    <t>Fiat 500 (42,0 kWh, alle Modelle)</t>
  </si>
  <si>
    <t>Fiat 500 Passion (ab 11/20)</t>
  </si>
  <si>
    <t>Fiat e-Ducato (47 kWh, alle Modelle)</t>
  </si>
  <si>
    <t>Fiat e-Ducato Kastenwagen 35 L2H2 (47 kWh) (ab 04/21)</t>
  </si>
  <si>
    <t>Fiat Ducato Kastenwagen 35 (gleiche Bauart)</t>
  </si>
  <si>
    <t>Fiat Ducato Kastenwagen 35 L2H2 140 Multijet (ab 09/19)</t>
  </si>
  <si>
    <t>Fiat e-Ducato (79 kWh, alle Modelle)</t>
  </si>
  <si>
    <t>Fiat e-Ducato Kastenwagen 35 L2H2 (79 kWh) (ab 04/21)</t>
  </si>
  <si>
    <t>Fiat e-Scudo (50 kWh, alle Modelle)</t>
  </si>
  <si>
    <t>Fiat E-Scudo Kastenwagen L2 (50 kWh) (ab 05/22)</t>
  </si>
  <si>
    <t>Fiat Scudo (gleiche Bauart)</t>
  </si>
  <si>
    <t>Fiat Scudo Kastenwagen L2 2.0 Multijet 145 Automatik (ab 05/22)</t>
  </si>
  <si>
    <t>Fiat e-Scudo (75 kWh, alle Modelle)</t>
  </si>
  <si>
    <t>Fiat E-Scudo Kastenwagen L2 (75 kWh) (ab 05/22)</t>
  </si>
  <si>
    <t>Ford Mustang Mach-E (alle Modelle)</t>
  </si>
  <si>
    <t>Ford Mustang Mach-E Standard Range (ab 01/21)</t>
  </si>
  <si>
    <t>Ford Kuga 2.0 EcoBlue Cool &amp; Connect</t>
  </si>
  <si>
    <t>Ford Kuga 2.0 EcoBlue Cool &amp; Connect Allrad Automatik (ab 09/20)</t>
  </si>
  <si>
    <t>Honda e (alle Modelle)</t>
  </si>
  <si>
    <t>Honda e (ab 06/20)</t>
  </si>
  <si>
    <t>Honda Civic 1.0 Turbo Comfort</t>
  </si>
  <si>
    <t>Honda Civic 1.0 Turbo Comfort (ab 12/19)</t>
  </si>
  <si>
    <t>Hyundai IONIQ (38,3 kWh, alle Modelle)</t>
  </si>
  <si>
    <t>Hyundai IONIQ Elektro (38,3 kWh) (ab 09/19)</t>
  </si>
  <si>
    <t>Hyundai i30 1.6</t>
  </si>
  <si>
    <t>Hyundai i30 1.6 CRDi Trend (ab 10/20)</t>
  </si>
  <si>
    <t>Hyundai IONIQ (58 kWh, alle Modelle)</t>
  </si>
  <si>
    <t>Hyundai IONIQ 5 (58 kWh) 2WD (ab 07/21)</t>
  </si>
  <si>
    <t>Hyundai Kona 1.6 T-GDI N Line DCT</t>
  </si>
  <si>
    <t>Hyundai Kona 1.6 T-GDI N Line 4WD DCT (ab 01/21)</t>
  </si>
  <si>
    <t>Hyundai IONIQ (72,6 kWh, alle Modelle)</t>
  </si>
  <si>
    <t>Hyundai IONIQ 5 (72,6 kWh) 2WD (ab 07/21)</t>
  </si>
  <si>
    <t>Hyundai Kona Elektro (39,2 kWh, alle Modelle)</t>
  </si>
  <si>
    <t>Hyundai Kona Elektro (39,2 kWh) Select (ab 02/21)</t>
  </si>
  <si>
    <t>Hyundai Kona 1.6</t>
  </si>
  <si>
    <t>Hyundai Kona 1.6 GDI Hybrid Select DCT (ab 01/21)</t>
  </si>
  <si>
    <t>Hyundai Kona Elektro (64,0 kWh, alle Modelle)</t>
  </si>
  <si>
    <t>Hyundai Kona Elektro (64 kWh) Select (ab 01/21)</t>
  </si>
  <si>
    <t>Hyundai Kona 1.6 T-GDI N Line DCT (ab 01/21)</t>
  </si>
  <si>
    <t>Kia e-Niro (39,2 kWh, alle Modelle)</t>
  </si>
  <si>
    <t>KIA e-Niro (39,2 kWh) Edition 7 (ab 01/20)</t>
  </si>
  <si>
    <t>KIA Niro 1.6</t>
  </si>
  <si>
    <t>KIA Niro 1.6 GDI Hybrid Edition 7 DCT6 (ab 09/20)</t>
  </si>
  <si>
    <t>Kia e-Niro (64 kWh, alle Modelle)</t>
  </si>
  <si>
    <t>KIA e-Niro (64 kWh) Edition 7 (ab 01/20)</t>
  </si>
  <si>
    <t>Kia e-Soul (39,2 kWh, alle Modelle)</t>
  </si>
  <si>
    <t>KIA e-Soul (39,2 kWh) Edition 7 (ab 04/20)</t>
  </si>
  <si>
    <t>KIA Stonic 1.0 T-GDI 100 Vision</t>
  </si>
  <si>
    <t>KIA Stonic 1.0 T-GDI 100 Vision (ab 09/20)</t>
  </si>
  <si>
    <t>Kia e-Soul (64 kWh, alle Modelle)</t>
  </si>
  <si>
    <t>KIA e-Soul (64 kWh) Edition 7 (ab 04/19)</t>
  </si>
  <si>
    <t>KIA EV6 (58 kWh, alle Modelle)</t>
  </si>
  <si>
    <t>KIA EV6 (58 kWh) 2WD (ab 10/21)</t>
  </si>
  <si>
    <t>KIA EV6 (77,6 kWh, alle Modelle)</t>
  </si>
  <si>
    <t>KIA EV6 (77,4 kWh) GT Line 2WD (ab 10/21)</t>
  </si>
  <si>
    <t>Ford Kuga 2.0 EcoBlue ST-Line</t>
  </si>
  <si>
    <t>Ford Kuga 2.0 EcoBlue ST-Line Allrad Automatik (ab 09/20)</t>
  </si>
  <si>
    <t>Lexus UX 300e (alle Modelle)</t>
  </si>
  <si>
    <t>Lexus UX 300e (ab 01/21)</t>
  </si>
  <si>
    <t>Lexus UX 250h Executive Line</t>
  </si>
  <si>
    <t>Lexus UX 250h Executive Line Automatik (ab 12/20)</t>
  </si>
  <si>
    <t>Maxus eDeliver 3 (alle Modelle)</t>
  </si>
  <si>
    <t>Maxus eDeliver3 Panel Van L1 35 kWh SWB</t>
  </si>
  <si>
    <t>Mercedes Vito (gleiche Bauart)</t>
  </si>
  <si>
    <t>Mercedes Vito Kastenwagen kompakt 110 CDI (Frontantrieb) (ab 07/19)</t>
  </si>
  <si>
    <t>Maxus eDeliver 9 (alle Modelle)</t>
  </si>
  <si>
    <t>Maxus eDeliver 9 L3H2 52 kWh</t>
  </si>
  <si>
    <t>Maxus Deliver 9 (gleiche Bauart)</t>
  </si>
  <si>
    <t>Maxus Deliver 9 2.0 Diesel CIT LUXURY</t>
  </si>
  <si>
    <t>Maxus EV80 (alle Modelle)</t>
  </si>
  <si>
    <t>Maxus EV80 Kastenwagen</t>
  </si>
  <si>
    <t>Mazda MX-30 (alle Modelle)</t>
  </si>
  <si>
    <t>Mazda MX-30 e-SKYACTIV (ab 09/20)</t>
  </si>
  <si>
    <t>Mazda CX-30 SKYACTIV-G 2.0 M Hybrid 150</t>
  </si>
  <si>
    <t>Mazda CX-30 SKYACTIV-G 2.0 M Hybrid 150 (ab 04/20)</t>
  </si>
  <si>
    <t>Mercedes EQA (alle Modelle)</t>
  </si>
  <si>
    <t>Mercedes EQA 250 Progressive (ab 03/21)</t>
  </si>
  <si>
    <t>Mercedes GLA 200</t>
  </si>
  <si>
    <t>Mercedes GLA 200 4MATIC 8G-DCT (ab 12/20)</t>
  </si>
  <si>
    <t>Mercedes EQB (alle Modelle)</t>
  </si>
  <si>
    <t>Mercedes-Benz EQB 250 Progressive (ab 02/22)</t>
  </si>
  <si>
    <t>Mercedes GLB 200</t>
  </si>
  <si>
    <t>Mercedes-Benz GLB 200 7G-DCT (ab 12/19)</t>
  </si>
  <si>
    <t>Mercedes EQC (alle Modelle)</t>
  </si>
  <si>
    <t>Mercedes EQC 400 4MATIC Service+ (ab 10/19)</t>
  </si>
  <si>
    <t>Mercedes GLC 400</t>
  </si>
  <si>
    <t>Mercedes GLC 400 d 4MATIC 9G-TRONIC (ab 08/20)</t>
  </si>
  <si>
    <t>Mercedes EQV (alle Modelle)</t>
  </si>
  <si>
    <t>Mercedes EQV 300 lang (ab 10/20)</t>
  </si>
  <si>
    <t>Mercedes V 250 9G-TRONIC (gleiche Bauart)</t>
  </si>
  <si>
    <t>Mercedes V 250 d lang 9G-TRONIC (ab 05/19)</t>
  </si>
  <si>
    <t>Mercedes eSprinter (35 kWh, alle Modelle)</t>
  </si>
  <si>
    <t>Mercedes eSprinter Kastenwagen Hochdach A2 (35 kWh) (ab 03/20)</t>
  </si>
  <si>
    <t>Mercedes Sprinter 311 CDI (gleiche Bauart)</t>
  </si>
  <si>
    <t>Mercedes Sprinter Kastenwagen Hochdach A2 3,5t 311 CDI (Frontantrieb) (ab 10/19)</t>
  </si>
  <si>
    <t>Mercedes eSprinter (47 kWh, alle Modelle)</t>
  </si>
  <si>
    <t>Mercedes eSprinter Kastenwagen Hochdach A2 (47 kWh) (ab 03/20)</t>
  </si>
  <si>
    <t>Mercedes eVito (alle Modelle)</t>
  </si>
  <si>
    <t>Mercedes eVito Kastenwagen lang (ab 07/19)</t>
  </si>
  <si>
    <t>Mercedes Vito Kastenwagen lang 110 CDI (Frontantrieb) (ab 07/19)</t>
  </si>
  <si>
    <t>MG Marvel (alle Modelle)</t>
  </si>
  <si>
    <t>MG Marvel R Electric Comfort (ab 10/21)</t>
  </si>
  <si>
    <t>Skoda Kodiaq 1.5</t>
  </si>
  <si>
    <t>Skoda Kodiaq 1.5 TSI ACT Active (ab 11/20)</t>
  </si>
  <si>
    <t>MG MG5 (alle Modelle)</t>
  </si>
  <si>
    <t>MG MG5 Electric Standard Comfort (ab 06/22)</t>
  </si>
  <si>
    <t>MG ZS (alle Modelle)</t>
  </si>
  <si>
    <t>MG ZS EV Comfort (ab 01/21)</t>
  </si>
  <si>
    <t>Peugeot 2008 1.2 PureTech 130</t>
  </si>
  <si>
    <t>Peugeot 2008 1.2 PureTech 130 Active (ab 08/20)</t>
  </si>
  <si>
    <t>Mini Cooper SE (alle Modelle)</t>
  </si>
  <si>
    <t>MINI 3-Türer Cooper SE Essential Trim (ab 03/21)</t>
  </si>
  <si>
    <t>MINI 3-Türer Cooper S</t>
  </si>
  <si>
    <t>MINI 3-Türer Cooper S (ab 11/20)</t>
  </si>
  <si>
    <t>Nissan Ariya (63 kWh, alle Modelle)</t>
  </si>
  <si>
    <t>Nissan Ariya (63 kWh) (ab 06/22)</t>
  </si>
  <si>
    <t>Nissan Ariya (87 kWh, alle Modelle)</t>
  </si>
  <si>
    <t>Nissan Ariya (87 kWh) Evolve Pack (ab 06/22)</t>
  </si>
  <si>
    <t>Audi Q3 45 TFSI</t>
  </si>
  <si>
    <t>Audi Q3 45 TFSI quattro S tronic (ab 01/21)</t>
  </si>
  <si>
    <t>Nissan e-NV200 Evalia (alle Modelle)</t>
  </si>
  <si>
    <t>Nissan e-NV200 Evalia (40 kWh) (inkl. Batterie) (ab 04/18)</t>
  </si>
  <si>
    <t>Renault Kangoo Rapid Maxi Doppelkabine</t>
  </si>
  <si>
    <t>Renault Kangoo Rapid Maxi Doppelkabine BLUE dCi 115 Extra (ab 06/20)</t>
  </si>
  <si>
    <t>Nissan e-NV200 Kasten (alle Modelle)</t>
  </si>
  <si>
    <t>Nissan e-NV200 Kastenwagen (40 kWh) (inkl. Batterie) (ab 11/20)</t>
  </si>
  <si>
    <t>Renault Kangoo Rapid BLUE dCi 95 Extra</t>
  </si>
  <si>
    <t>Renault Kangoo Rapid BLUE dCi 95 Extra (ab 07/19)</t>
  </si>
  <si>
    <t>Nissan Leaf (40 kWh)</t>
  </si>
  <si>
    <t>Nissan Leaf (40 kWh) MY20 (ab 01/21)</t>
  </si>
  <si>
    <t>Hyundai i30 1.6 CRDi Select (ab 10/20)</t>
  </si>
  <si>
    <t>Nissan Leaf (62 kWh)</t>
  </si>
  <si>
    <t>Nissan Leaf (62 kWh) e+ Acenta (ab 05/20)</t>
  </si>
  <si>
    <t>Opel Ampera-e (alle Modelle)</t>
  </si>
  <si>
    <t>Opel Ampera-e Plus (07/18 - 06/19)</t>
  </si>
  <si>
    <t>Opel Insignia Grand Sport 2.0 Diesel</t>
  </si>
  <si>
    <t>Opel Insignia Grand Sport 2.0 Diesel Business Edition (ab 03/20)</t>
  </si>
  <si>
    <t>Opel Combo-e (alle Modelle)</t>
  </si>
  <si>
    <t>Opel Combo-e Life (ab 10/21)</t>
  </si>
  <si>
    <t>Opel Combo Life 1.5</t>
  </si>
  <si>
    <t>Opel Combo Life 1.5 Diesel Start/Stop (ab 09/20)</t>
  </si>
  <si>
    <t>Opel Corsa-e (alle Modelle)</t>
  </si>
  <si>
    <t>Opel Corsa-e (ab 10/20)</t>
  </si>
  <si>
    <t>Opel Corsa 1.2 DI Turbo Edition Automatik</t>
  </si>
  <si>
    <t>Opel Corsa 1.2 DI Turbo Edition Automatik (ab 10/20)</t>
  </si>
  <si>
    <t>Opel Mokka-e (alle Modelle)</t>
  </si>
  <si>
    <t>Opel Mokka-e (ab 01/21)</t>
  </si>
  <si>
    <t>Opel Mokka 1.2 DI Turbo Edition Automatik</t>
  </si>
  <si>
    <t>Opel Mokka 1.2 DI Turbo Edition Automatik (ab 01/21)</t>
  </si>
  <si>
    <t>Opel Vivaro-e (50 kWh, alle Modelle)</t>
  </si>
  <si>
    <t>Opel Vivaro-e Kombi M (50 kWh) (ab 10/20)</t>
  </si>
  <si>
    <t>Opel Vivaro Kombi 2.0 Diesel Automatik (gleiche Bauart)</t>
  </si>
  <si>
    <t>Opel Vivaro Kombi M 2.0 Diesel Automatik (ab 11/20)</t>
  </si>
  <si>
    <t>Opel Vivaro-e (75 kWh, alle Modelle)</t>
  </si>
  <si>
    <t>Opel Vivaro-e Kombi M (75 kWh) (ab 10/20)</t>
  </si>
  <si>
    <t>Opel Zafira-e (50 kWh, alle Modelle)</t>
  </si>
  <si>
    <t>Opel Zafira-e Life M (50 kWh) Selection (ab 01/21)</t>
  </si>
  <si>
    <t>Opel Zafira Life 2.0 Diesel Selection (gleiche Bauart)</t>
  </si>
  <si>
    <t>Opel Zafira Life M 2.0 Diesel Selection (ab 11/20)</t>
  </si>
  <si>
    <t>Opel Zafira-e (75 kWh, alle Modelle)</t>
  </si>
  <si>
    <t>Opel Zafira-e Life M (75 kWh) Selection (ab 01/21)</t>
  </si>
  <si>
    <t>Peugeot e-2008 (alle Modelle)</t>
  </si>
  <si>
    <t>Peugeot e-2008 Active (ab 02/20)</t>
  </si>
  <si>
    <t>Peugeot e-208 (alle Modelle)</t>
  </si>
  <si>
    <t>Peugeot e-208 Allure Pack (ab 10/20)</t>
  </si>
  <si>
    <t>Peugeot 208 1.2 PureTech 130</t>
  </si>
  <si>
    <t>Peugeot 208 1.2 PureTech 130 Allure Pack EAT8 (ab 10/20)</t>
  </si>
  <si>
    <t>Peugeot E-Expert (50 kWh, alle Modelle)</t>
  </si>
  <si>
    <t>Peugeot E-Expert Kastenwagen L2 (50 kWh) Pro (ab 10/20)</t>
  </si>
  <si>
    <t>Peugeot Expert (gleiche Bauart)</t>
  </si>
  <si>
    <t>Peugeot Expert Kastenwagen L2 BlueHDi 100 S&amp;S Pro (ab 10/19)</t>
  </si>
  <si>
    <t>Peugeot E-Expert (75 kWh, alle Modelle)</t>
  </si>
  <si>
    <t>Peugeot E-Expert Kastenwagen L2 (75 kWh) Pro (ab 10/20)</t>
  </si>
  <si>
    <t>Peugeot e-Rifter (alle Modelle)</t>
  </si>
  <si>
    <t>Peugeot e-Rifter L1 Allure (ab 09/21)</t>
  </si>
  <si>
    <t>Peugeot Rifter (gleiche Bauart)</t>
  </si>
  <si>
    <t>Peugeot Rifter L1 1.2 PureTech 130 Allure EAT8 (ab 11/20)</t>
  </si>
  <si>
    <t>Peugeot E-Traveller (50 kWh, alle Modelle)</t>
  </si>
  <si>
    <t>Peugeot e-Traveller L1 (50 kWh) Business (ab 02/21)</t>
  </si>
  <si>
    <t>Peugeot Traveller (gleiche Bauart)</t>
  </si>
  <si>
    <t>Peugeot Traveller L1 BlueHDi 120 S&amp;S Business (ab 09/20)</t>
  </si>
  <si>
    <t>Peugeot E-Traveller (75 kWh, alle Modelle)</t>
  </si>
  <si>
    <t>Peugeot e-Traveller L2 (75 kWh) Business (ab 02/21)</t>
  </si>
  <si>
    <t>Peugeot Traveller L2 BlueHDi 145 S&amp;S Business (ab 10/20)</t>
  </si>
  <si>
    <t>Polestar Polestar 2 (alle Modelle)</t>
  </si>
  <si>
    <t>Polestar 2 (ab 06/20)</t>
  </si>
  <si>
    <t>BMW 330i</t>
  </si>
  <si>
    <t>BMW 330i Advantage Steptronic (ab 11/20)</t>
  </si>
  <si>
    <t>Renault Kangoo (Batteriekauf, alle Modelle)</t>
  </si>
  <si>
    <t>Renault Kangoo Rapid Z.E. (33 kWh) (2-Sitzer) (inkl. Batterie) (ab 06/17)</t>
  </si>
  <si>
    <t>Renault Kangoo</t>
  </si>
  <si>
    <t>Renault Kangoo Rapid BLUE dCi 80 (ab 07/19)</t>
  </si>
  <si>
    <t>Renault Kangoo (Batteriemiete, alle Modelle)</t>
  </si>
  <si>
    <t>Renault Kangoo Rapid Z.E. (33 kWh) (2-Sitzer) (mit Batteriemiete) (ab 06/17)</t>
  </si>
  <si>
    <t>Renault Master (alle Modelle)</t>
  </si>
  <si>
    <t>Renault Master Kastenwagen L1H1 3,1t Z.E. (ab 07/20)</t>
  </si>
  <si>
    <t>Renault Master (gleiche Bauart)</t>
  </si>
  <si>
    <t>Renault Master Kastenwagen L1H1 3,3t dCi 135 (ab 10/19)</t>
  </si>
  <si>
    <t>Renault Megane (40 kWh, alle Modelle)</t>
  </si>
  <si>
    <t>Renault Mégane E-TECH EV40 standard charge Equilibre (ab 03/22)</t>
  </si>
  <si>
    <t>Renault Mégane TCe 140</t>
  </si>
  <si>
    <t>Renault Mégane TCe 140 GPF Zen (ab 08/20)</t>
  </si>
  <si>
    <t>Renault Megane (60 kWh, alle Modelle)</t>
  </si>
  <si>
    <t>Renault Mégane E-TECH EV60 optimum charge Techno (ab 03/22)</t>
  </si>
  <si>
    <t>Renault Mégane TCe 160</t>
  </si>
  <si>
    <t>Renault Mégane TCe 160 GPF R.S. Line EDC (ab 08/20)</t>
  </si>
  <si>
    <t>Renault Twingo Electric (alle Modelle)</t>
  </si>
  <si>
    <t>Renault Twingo Electric Vibes (ab 01/21)</t>
  </si>
  <si>
    <t>Renault Twingo SCe 65 Intense</t>
  </si>
  <si>
    <t>Renault Twingo SCe 65 Intens (ab 09/20)</t>
  </si>
  <si>
    <t>Renault Zoe (41 kWh, alle Modelle)</t>
  </si>
  <si>
    <t>Renault Zoe R110 Z.E. 40 (41 kWh) Life (inkl. Batterie) (ab 10/19)</t>
  </si>
  <si>
    <t>Renault Clio Tce 90</t>
  </si>
  <si>
    <t>Renault Clio TCe 90 Experience (ab 08/20)</t>
  </si>
  <si>
    <t>Renault Zoe (50 kWh, alle Modelle)</t>
  </si>
  <si>
    <t>Renault Zoe R110 Z.E. 50 (52 kWh) Life (inkl. Batterie) (ab 10/19)</t>
  </si>
  <si>
    <t>Renault Clio TCe 90 Intens</t>
  </si>
  <si>
    <t>Renault Clio TCe 90 Intens (ab 08/20)</t>
  </si>
  <si>
    <t>Renault Zoe (52 kWh, alle Modelle)</t>
  </si>
  <si>
    <t>Renault Zoe (Batteriemiete, alle Modelle)</t>
  </si>
  <si>
    <t>Renault Zoe R110 Z.E. 40 (41 kWh) Life (mit Batteriemiete) (10/19 - 11/20)</t>
  </si>
  <si>
    <t>Seat Mii electric (alle Modelle)</t>
  </si>
  <si>
    <t>SEAT Mii electric (ab 01/20)</t>
  </si>
  <si>
    <t>VW up!</t>
  </si>
  <si>
    <t>VW up! 1.0 (ab 08/20)</t>
  </si>
  <si>
    <t>Skoda Enyaq (50 kWh, alle Modelle)</t>
  </si>
  <si>
    <t>Skoda Enyaq 50 iV (ab 04/21)</t>
  </si>
  <si>
    <t>Skoda Enyaq (60 kWh, alle Modelle)</t>
  </si>
  <si>
    <t>Skoda Enyaq 60 iV (ab 04/21)</t>
  </si>
  <si>
    <t>Skoda Enyaq (80 kWh, alle Modelle)</t>
  </si>
  <si>
    <t>Skoda Enyaq 80 iV (ab 04/21)</t>
  </si>
  <si>
    <t>Skoda Enyaq Coupé (alle Modelle)</t>
  </si>
  <si>
    <t>Skoda Enyaq Coupé RS iV (ab 05/22)</t>
  </si>
  <si>
    <t>Skods Kodiaq RS</t>
  </si>
  <si>
    <t>Skoda Kodiaq RS TSI 4x4 DSG (ab 06/21)</t>
  </si>
  <si>
    <t>Smart Mercedes Benz smart EQ forfour (alle Versionen)</t>
  </si>
  <si>
    <t>smart forfour EQ (ab 01/20)</t>
  </si>
  <si>
    <t>Renault Twingo SCe 65 Limited</t>
  </si>
  <si>
    <t>Smart Mercedes Benz smart EQ fortwo (alle Versionen)</t>
  </si>
  <si>
    <t>smart fortwo coupé EQ (ab 01/20)</t>
  </si>
  <si>
    <t>Tesla Model 3 Long Range (alle Modelle)</t>
  </si>
  <si>
    <t>Tesla Model 3 Long Range AWD (ab 11/20)</t>
  </si>
  <si>
    <t>Tesla Model 3 Standard (alle Modelle)</t>
  </si>
  <si>
    <t>Tesla Model 3 Standard Range Plus (ab 11/20)</t>
  </si>
  <si>
    <t>BMW 320i</t>
  </si>
  <si>
    <t>BMW 320i Steptronic (ab 03/20)</t>
  </si>
  <si>
    <t>Tesla Model Y (alle Modelle)</t>
  </si>
  <si>
    <t>Tesla Model Y Maximum Range AWD (ab 09/21)</t>
  </si>
  <si>
    <t>BMW 330i Advantage xDrive Steptronic</t>
  </si>
  <si>
    <t>BMW 330i Advantage xDrive Steptronic (ab 11/20)</t>
  </si>
  <si>
    <t>Toyota Proace (50 kWh, alle Modelle)</t>
  </si>
  <si>
    <t>Toyota Proace Electric Kastenwagen L1 (50 kWh) (ab 04/21)</t>
  </si>
  <si>
    <t>Toyota Proace 1.5 D-4D (gleiche Bauart)</t>
  </si>
  <si>
    <t>Toyota Proace Kastenwagen L1 1.5 D-4D (ab 10/19)</t>
  </si>
  <si>
    <t>Toyota Proace (75 kWh, alle Modelle)</t>
  </si>
  <si>
    <t>Toyota Proace Electric Kastenwagen L1 Comfort (75 kWh) (ab 04/21)</t>
  </si>
  <si>
    <t>Toyota Proace Kastenwagen L1 1.5 D-4D Comfort (ab 10/19)</t>
  </si>
  <si>
    <t>Volvo XC 40 Recharge (alle Modelle)</t>
  </si>
  <si>
    <t>Volvo XC40 Recharge P8 Pure AWD (ab 10/20)</t>
  </si>
  <si>
    <t>Volvo XC40 B5 R Design</t>
  </si>
  <si>
    <t>Volvo XC40 B5 R Design AWD Geartronic (ab 03/20)</t>
  </si>
  <si>
    <t>VW ABT e-Caddy (alle Modelle)</t>
  </si>
  <si>
    <t>VW Nutzfahrzeuge ABT e-Caddy Kastenwagen</t>
  </si>
  <si>
    <t>VW Nutzfahrzeuge Caddy 2.0 (gleiche Bauart)</t>
  </si>
  <si>
    <t>VW Nutzfahrzeuge Caddy 2.0 TDI SCR (ab 11/20)</t>
  </si>
  <si>
    <t>VW ABT e-Transporter (alle Modelle)</t>
  </si>
  <si>
    <t>VW Nutzfahrzeuge ABT e-Transporter 6.1 Kastenwagen</t>
  </si>
  <si>
    <t>VW Nutzfahrzeuge T6.1 Transporter 2.0 (gleiche Bauart)</t>
  </si>
  <si>
    <t>VW Nutzfahrzeuge T6.1 Kastenwagen Normaldach kurz 2.0 TDI BMT (ab 10/19)</t>
  </si>
  <si>
    <t>VW e-Crafter (alle Modelle)</t>
  </si>
  <si>
    <t>VW Nutzfahrzeuge e-Crafter Kastenwagen Hochdach mittellang (ab 09/18)</t>
  </si>
  <si>
    <t>VW Nutzfahrzeuge Crafter 2.0 (gleiche Bauart)</t>
  </si>
  <si>
    <t>VW Nutzfahrzeuge Crafter 30 Kastenwagen Hochdach mittellang 2.0 TDI BMT (ab 03/17)</t>
  </si>
  <si>
    <t>VW e-Golf (alle Modelle)</t>
  </si>
  <si>
    <t>VW e-Golf (04/17 - 05/20)</t>
  </si>
  <si>
    <t>VW Golf 1.5</t>
  </si>
  <si>
    <t>VW Golf 1.5 TSI ACT Life (ab 11/20)</t>
  </si>
  <si>
    <t>VW e-up! (alle Modelle)</t>
  </si>
  <si>
    <t>VW e-up! (01/20 - 09/20)</t>
  </si>
  <si>
    <t>VW e-up! Style Plus (alle Modelle)</t>
  </si>
  <si>
    <t>VW e-up! Style "Plus"</t>
  </si>
  <si>
    <t>VW ID.3 (45 kWh, alle Modelle)</t>
  </si>
  <si>
    <t>VW ID.3 Pure Performance (45 kWh) (01/21 - 05/21)</t>
  </si>
  <si>
    <t>VW ID.3 (58 kWh, alle Modelle)</t>
  </si>
  <si>
    <t>VW ID.3 Pro (58 kWh) (ab 11/20)</t>
  </si>
  <si>
    <t>VW ID.3 (77 kWh, alle Modelle)</t>
  </si>
  <si>
    <t>VW ID.3 Pro S (77 kWh) (ab 09/20)</t>
  </si>
  <si>
    <t>VW ID.4 (52 kWh, alle Modelle)</t>
  </si>
  <si>
    <t>VW ID.4 Pure (52 kWh) (ab 03/21)</t>
  </si>
  <si>
    <t>VW Gold 1.5</t>
  </si>
  <si>
    <t>VW ID.4 (77 kWh, alle Modelle)</t>
  </si>
  <si>
    <t>VW ID.4 Pro Performance (77 kWh) (ab 12/20)</t>
  </si>
  <si>
    <t>VW Tiguan 1.5</t>
  </si>
  <si>
    <t>VW Tiguan 1.5 TSI OPF ACT (ab 09/20)</t>
  </si>
  <si>
    <t>VW ID.5 (77 kWh, alle Modelle)</t>
  </si>
  <si>
    <t>VW ID.5 Pro Performance (ab 04/22)</t>
  </si>
  <si>
    <t>VW Tiguan 1.5 Life</t>
  </si>
  <si>
    <t>VW Tiguan 1.5 TSI OPF Life (ab 09/20)</t>
  </si>
  <si>
    <t>VW ID.BUZZ (alle Modelle)</t>
  </si>
  <si>
    <t>VW Nutzfahrzeuge ID. Buzz (ab 10/22)</t>
  </si>
  <si>
    <t>VW Nutzfahrzeuge T7 Multivan 2.0 TSI</t>
  </si>
  <si>
    <t>VW Nutzfahrzeuge T7 Multivan 2.0 TSI OPF DSG (ab 11/21)</t>
  </si>
  <si>
    <t>Elektrofahrzeug</t>
  </si>
  <si>
    <t>Exakt</t>
  </si>
  <si>
    <t>UVP</t>
  </si>
  <si>
    <t>Referenz</t>
  </si>
  <si>
    <t>(UVP)</t>
  </si>
  <si>
    <t>Differenz</t>
  </si>
  <si>
    <t>(netto)</t>
  </si>
  <si>
    <t>BAFA</t>
  </si>
  <si>
    <t/>
  </si>
  <si>
    <t>Antragsteller:in</t>
  </si>
  <si>
    <t>Geschäftsadresse</t>
  </si>
  <si>
    <t>Unternehmensgröße</t>
  </si>
  <si>
    <t>Fördervariante</t>
  </si>
  <si>
    <t>Kleinunternehmen</t>
  </si>
  <si>
    <t>Mittleres Unternehmen</t>
  </si>
  <si>
    <t>Großunternehmen</t>
  </si>
  <si>
    <t>1 (De-minimis-Beihilfe)</t>
  </si>
  <si>
    <t>2 (pauschale Förderung nach AGVO)</t>
  </si>
  <si>
    <t>3 (individuelle Förderung nach AGVO)</t>
  </si>
  <si>
    <t>Hinweise:</t>
  </si>
  <si>
    <t>Wählen Sie zunächst eine Fördervariante aus.</t>
  </si>
  <si>
    <t>KMU-Einstufung:</t>
  </si>
  <si>
    <t>Ausgaben</t>
  </si>
  <si>
    <t>Gesamtausgaben:</t>
  </si>
  <si>
    <t>Förderquote:</t>
  </si>
  <si>
    <t>voraussichtliche Förderhöhe:</t>
  </si>
  <si>
    <t>Notwendige Anlagen:</t>
  </si>
  <si>
    <t>- De-minimis-Erklärung</t>
  </si>
  <si>
    <t>- Anlage 1 - Angaben zur Einstufung als KMU</t>
  </si>
  <si>
    <t>- Angebote für BEV und Referenzfahrzeug</t>
  </si>
  <si>
    <r>
      <t xml:space="preserve">Das Antragsformular können Sie auf </t>
    </r>
    <r>
      <rPr>
        <u/>
        <sz val="10"/>
        <color theme="4" tint="-0.499984740745262"/>
        <rFont val="Calibri"/>
        <family val="2"/>
      </rPr>
      <t>foerderportal.bund.de/easyonline</t>
    </r>
    <r>
      <rPr>
        <sz val="10"/>
        <color theme="1"/>
        <rFont val="Calibri"/>
        <family val="2"/>
      </rPr>
      <t xml:space="preserve"> ausfüllen. Das rechtsverbindlich unterschriebene Original übersenden Sie zusammen mit den erforderlichen Anlagen an den Projektträger.</t>
    </r>
  </si>
  <si>
    <t>Die Berechnungshilfe unstützt Sie bei der Beantragung von Fördermitteln im Flottenaustauschprogramm "Sozial &amp; Mobil". Wählen Sie zunächst eine Fördervariante aus, um spezifische Hinweise zu erhalten. Beachten Sie dabei, dass Ladegeräte (Wallboxen oder Ladesäulen) nur über Fördervariante 1 (De-minimis) beantragt werden können.</t>
  </si>
  <si>
    <t>Anlage 2 - Berechnungshilfe "Sozial &amp; Mobil" (Stand: 05.12.2022)</t>
  </si>
  <si>
    <t>Referenzfahrzeug</t>
  </si>
  <si>
    <t>Citroen C1</t>
  </si>
  <si>
    <t>Lexus UX 250h Executive Line Automatik</t>
  </si>
  <si>
    <t>Nissan Townstar (gleiche Bauart)</t>
  </si>
  <si>
    <t>Peugeot 2008 1.2 PureTech 100</t>
  </si>
  <si>
    <t>Piaggio Porter</t>
  </si>
  <si>
    <t>Audi e-tron</t>
  </si>
  <si>
    <t>BMW i3</t>
  </si>
  <si>
    <t>BMW i4</t>
  </si>
  <si>
    <t>BMW iX3</t>
  </si>
  <si>
    <t>Citroen e-Berlingo</t>
  </si>
  <si>
    <t>Citroen e-C4</t>
  </si>
  <si>
    <t>Citroen e-Jumpy</t>
  </si>
  <si>
    <t>Citroen e-SpaceTourer</t>
  </si>
  <si>
    <t>Cupra Born</t>
  </si>
  <si>
    <t>Dacia Spring</t>
  </si>
  <si>
    <t>DS3 Crossback E-Tense</t>
  </si>
  <si>
    <t>e.Go Mobile</t>
  </si>
  <si>
    <t>Elaris Pio</t>
  </si>
  <si>
    <t>Fiat  500</t>
  </si>
  <si>
    <t>Fiat  e-Ducato</t>
  </si>
  <si>
    <t>Fiat E-Scudo</t>
  </si>
  <si>
    <t>Ford Mustang Mach-E</t>
  </si>
  <si>
    <t>Honda e</t>
  </si>
  <si>
    <t>Kia e-Niro</t>
  </si>
  <si>
    <t>Kia e-Soul</t>
  </si>
  <si>
    <t>Lexus UX 300e</t>
  </si>
  <si>
    <t>Maxus eDeliver 3</t>
  </si>
  <si>
    <t>Maxus eDeliver 9</t>
  </si>
  <si>
    <t>Maxus EV80</t>
  </si>
  <si>
    <t>Mazda MX-30</t>
  </si>
  <si>
    <t>Mercedes EQA</t>
  </si>
  <si>
    <t>Mercedes EQB</t>
  </si>
  <si>
    <t>Mercedes EQC</t>
  </si>
  <si>
    <t>Mercedes EQV</t>
  </si>
  <si>
    <t>Mercedes eSprinter</t>
  </si>
  <si>
    <t>Mercedes eVito</t>
  </si>
  <si>
    <t>MG Marvel</t>
  </si>
  <si>
    <t>MG MG5</t>
  </si>
  <si>
    <t>MG ZS</t>
  </si>
  <si>
    <t>Mini Cooper SE</t>
  </si>
  <si>
    <t>Nissan e-NV200 Evalia</t>
  </si>
  <si>
    <t>Nissan e-NV200 Kasten</t>
  </si>
  <si>
    <t>Nissan Townstar EV</t>
  </si>
  <si>
    <t>Opel Ampera-e</t>
  </si>
  <si>
    <t>Opel Combo-e</t>
  </si>
  <si>
    <t>Opel Corsa-e</t>
  </si>
  <si>
    <t>Opel Mokka-e</t>
  </si>
  <si>
    <t>Opel Vivaro-e</t>
  </si>
  <si>
    <t>Opel Zafira-e</t>
  </si>
  <si>
    <t>Peugeot e-2008</t>
  </si>
  <si>
    <t>Peugeot e-208</t>
  </si>
  <si>
    <t>Peugeot E-Expert</t>
  </si>
  <si>
    <t>Peugeot e-Rifter</t>
  </si>
  <si>
    <t>Peugeot E-Traveller</t>
  </si>
  <si>
    <t>Peugeot iOn</t>
  </si>
  <si>
    <t>Piaggio Porter elektro</t>
  </si>
  <si>
    <t>Polestar Polestar 2</t>
  </si>
  <si>
    <t>Renault Master</t>
  </si>
  <si>
    <t>Renault Twingo Electric</t>
  </si>
  <si>
    <t>Renault Zoe</t>
  </si>
  <si>
    <t>Seat Mii electric</t>
  </si>
  <si>
    <t>Skoda Enyaq</t>
  </si>
  <si>
    <t>Skoda Enyaq Coupé</t>
  </si>
  <si>
    <t>Tesla Model 3 Long Range</t>
  </si>
  <si>
    <t>Tesla Model 3 Standard</t>
  </si>
  <si>
    <t>Tesla Model Y</t>
  </si>
  <si>
    <t>Toyota Proace</t>
  </si>
  <si>
    <t>Volvo XC 40 Recharge</t>
  </si>
  <si>
    <t>VW ABT e-Caddy</t>
  </si>
  <si>
    <t>VW ABT e-Transporter</t>
  </si>
  <si>
    <t>VW e-Crafter</t>
  </si>
  <si>
    <t>VW e-Golf</t>
  </si>
  <si>
    <t>VW e-up!</t>
  </si>
  <si>
    <t>VW ID.3</t>
  </si>
  <si>
    <t>VW ID.5</t>
  </si>
  <si>
    <t>VW ID.BUZZ</t>
  </si>
  <si>
    <t>Audi Q4 e-tron, 55 kWh</t>
  </si>
  <si>
    <t>Audi Q4 e-tron, 82 kWh</t>
  </si>
  <si>
    <t>Hyundai IONIQ Elektro</t>
  </si>
  <si>
    <t>Hyundai IONIQ 5</t>
  </si>
  <si>
    <t>Hyundai Kona Elektro, 39 kWh</t>
  </si>
  <si>
    <t>Hyundai Kona Elektro, 64 kWh</t>
  </si>
  <si>
    <t>KIA EV6, 58 kWh</t>
  </si>
  <si>
    <t>KIA EV6, 78 kWh</t>
  </si>
  <si>
    <t>Nissan Ariya, 63 kWh</t>
  </si>
  <si>
    <t>Nissan Ariya, 87 kWh</t>
  </si>
  <si>
    <t>Nissan Leaf, 40 kWh</t>
  </si>
  <si>
    <t>Nissan Leaf, 62 kWh</t>
  </si>
  <si>
    <t>Renault Megane, 40 kWh</t>
  </si>
  <si>
    <t>Renault Megane, 60 kWh</t>
  </si>
  <si>
    <t>Smart Mercedes Benz smart EQ</t>
  </si>
  <si>
    <t>VW ID.4, 52 kWh</t>
  </si>
  <si>
    <t>VW ID.4, 77 kWh</t>
  </si>
  <si>
    <t>Referenzfahrzeugliste zum Flottenaustauschprogramm (Stand: 05.12.2022)</t>
  </si>
  <si>
    <t>Bitte achten Sie beim Einholen von Angeboten darauf, dass Elektro- und Referenzfahrzeug über vergleichbare Aus-stattung und Bauart verfügen. Sollte das von Ihnen gewünschte Elektrofahrzeug nicht gelistet sein, schlagen Sie bitte ein geeignetes Referenzfahrzeug vor und begründen Sie Ihre Auswahl im Rahmen der Antragstellung.</t>
  </si>
  <si>
    <t>Bitte befüllen Sie alle blau hinterlegten Felder, um die voraussichtliche Förderhöhe für Ihr Vorhaben zu berechnen. Sie können Fördermittel für die Beschaffung von Elektrofahrzeugen (BEV), Ladesäulen und Wallboxen beantragen. Die Anzahl der Ladegeräte darf die Anzahl der BEV nicht übersteigen. Wenn Sie eine Kumulierung mit dem BAFA-Umweltbonus beabsichtigen,  wird der Bundesanteil des Umweltbonus von der möglichen Zuwendung im Flottenaustauschprogramm abgezogen. Eine nachträgliche Erhöhung der beantragten Fördermittel ist nicht möglich.</t>
  </si>
  <si>
    <t>Sie können Fördermittel für die Beschaffung von Elektrofahrzeugen (BEV) beantragen; die Förderung von Ladegeräten ist nur über Fördervariante 1 (De-minimis) möglich. In der nachfolgenden Tabelle können Sie die Förderpauschale gemäß Fördervariante 2 als Orientierungswert berechnen. Wenn Sie eine individuelle Förderung wünschen, so berechnen Sie die Mehrausgaben aus der Differenz der Anschaffungspreise aus Ihren Angebote für BEV und Referenzfahrzeug (siehe Reiter "Referenzfahrzeuge"). Wenn Sie eine Kumulierung mit dem BAFA-Umweltbonus beabsichtigen, wird der Bundesanteil des Umweltbonus von der möglichen Zuwendung im Flottenaustauschprogramm abgezogen.</t>
  </si>
  <si>
    <r>
      <rPr>
        <sz val="10"/>
        <rFont val="Calibri"/>
        <family val="2"/>
      </rPr>
      <t xml:space="preserve">Weiterführende Informationen finden Sie unter </t>
    </r>
    <r>
      <rPr>
        <u/>
        <sz val="10"/>
        <color theme="10"/>
        <rFont val="Calibri"/>
        <family val="2"/>
      </rPr>
      <t>www.erneuerbar-mobil.de/foerderprogramme/sozial%26mobil</t>
    </r>
    <r>
      <rPr>
        <sz val="10"/>
        <rFont val="Calibri"/>
        <family val="2"/>
      </rPr>
      <t>.</t>
    </r>
  </si>
  <si>
    <t>2024*</t>
  </si>
  <si>
    <t>Achtung: Anzahl LIS übersteigt die Anzahl an BEV!</t>
  </si>
  <si>
    <t>* Aufgrund von Lieferengpässen ist davon auszugehen, dass Beschaffungen
   erst in 2024 erfolgen. Zuwendungen können aber bedarfsgerecht in 2023
   angefordert werden, was ggf. eine Anpassung am Umweltbonus erfordert.</t>
  </si>
  <si>
    <t>Bitte befüllen Sie alle blau hinterlegten Felder, um die voraussichtliche Förderhöhe für Ihr Vorhaben zu berechnen. Sie können Fördermittel für die Beschaffung von Elektrofahrzeugen (BEV) beantragen; die Förderung von Ladegeräten ist nur über Fördervariante 1 (De-minimis) möglich. Sollte für das von Ihnen gewünschte BEV keine Pauschale hinterlegt sein, so wählen Sie die Fördervariante 3. Ist eine Kumulierung mit dem BAFA-Umweltbonus beabsichtigt, so wird der Bundesanteil des Umweltbonus von der möglichen Zuwendung im Flottenaustauschprogramm abgezogen. Ein Anspruch auf Gewährung des Umweltbonus lässt sich daraus nicht ableiten.  Eine nachträgliche Erhöhung der Fördermittel ist nicht möglich.</t>
  </si>
  <si>
    <t>Großunternehmen oder Einrichtung ohne KMU-Status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</si>
</sst>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_€_-;\-* #,##0.00\ _€_-;_-* &quot;-&quot;??\ _€_-;_-@_-"/>
  </numFmts>
  <fonts count="35" x14ac:knownFonts="1">
    <font>
      <sz val="11"/>
      <color rgb="FF000000"/>
      <name val="Calibri"/>
    </font>
    <font>
      <sz val="11"/>
      <color rgb="FF000000"/>
      <name val="Calibri"/>
      <family val="2"/>
    </font>
    <font>
      <sz val="11"/>
      <color rgb="FF000000"/>
      <name val="Calibri"/>
      <family val="2"/>
    </font>
    <font>
      <sz val="11"/>
      <color rgb="FF000000"/>
      <name val="Calibri"/>
      <family val="2"/>
      <scheme val="minor"/>
    </font>
    <font>
      <b/>
      <sz val="15"/>
      <name val="Calibri"/>
      <family val="2"/>
      <scheme val="minor"/>
    </font>
    <font>
      <b/>
      <sz val="10"/>
      <color rgb="FF000000"/>
      <name val="Calibri"/>
      <family val="2"/>
      <scheme val="minor"/>
    </font>
    <font>
      <b/>
      <sz val="10"/>
      <name val="Calibri"/>
      <family val="2"/>
      <scheme val="minor"/>
    </font>
    <font>
      <b/>
      <sz val="11"/>
      <color rgb="FF000000"/>
      <name val="Calibri"/>
      <family val="2"/>
      <scheme val="minor"/>
    </font>
    <font>
      <sz val="6.5"/>
      <color rgb="FF0000FF"/>
      <name val="Calibri"/>
      <family val="2"/>
      <scheme val="minor"/>
    </font>
    <font>
      <b/>
      <sz val="11"/>
      <color rgb="FF002060"/>
      <name val="Calibri"/>
      <family val="2"/>
    </font>
    <font>
      <sz val="10"/>
      <color rgb="FF000000"/>
      <name val="Calibri"/>
      <family val="2"/>
      <scheme val="minor"/>
    </font>
    <font>
      <sz val="10"/>
      <name val="Calibri"/>
      <family val="2"/>
      <scheme val="minor"/>
    </font>
    <font>
      <b/>
      <sz val="10"/>
      <color rgb="FF002060"/>
      <name val="Calibri"/>
      <family val="2"/>
      <scheme val="minor"/>
    </font>
    <font>
      <sz val="10"/>
      <color rgb="FF002060"/>
      <name val="Calibri"/>
      <family val="2"/>
      <scheme val="minor"/>
    </font>
    <font>
      <b/>
      <u/>
      <sz val="10"/>
      <color rgb="FFC00000"/>
      <name val="Calibri"/>
      <family val="2"/>
      <scheme val="minor"/>
    </font>
    <font>
      <b/>
      <sz val="11"/>
      <color rgb="FF000000"/>
      <name val="Calibri"/>
      <family val="2"/>
    </font>
    <font>
      <sz val="11"/>
      <color rgb="FFFF0000"/>
      <name val="Calibri"/>
      <family val="2"/>
    </font>
    <font>
      <b/>
      <sz val="11"/>
      <color rgb="FFFF0000"/>
      <name val="Calibri"/>
      <family val="2"/>
    </font>
    <font>
      <sz val="8"/>
      <color rgb="FFFF0000"/>
      <name val="Calibri"/>
      <family val="2"/>
    </font>
    <font>
      <sz val="11"/>
      <color rgb="FFFF0000"/>
      <name val="Calibri"/>
      <family val="2"/>
      <scheme val="minor"/>
    </font>
    <font>
      <sz val="11"/>
      <color theme="0"/>
      <name val="Calibri"/>
      <family val="2"/>
      <scheme val="minor"/>
    </font>
    <font>
      <sz val="8"/>
      <color theme="0"/>
      <name val="Calibri"/>
      <family val="2"/>
      <scheme val="minor"/>
    </font>
    <font>
      <u/>
      <sz val="11"/>
      <color theme="10"/>
      <name val="Calibri"/>
      <family val="2"/>
    </font>
    <font>
      <sz val="11"/>
      <name val="Calibri"/>
      <family val="2"/>
    </font>
    <font>
      <sz val="10"/>
      <color rgb="FFFF0000"/>
      <name val="Calibri"/>
      <family val="2"/>
      <scheme val="minor"/>
    </font>
    <font>
      <u/>
      <sz val="10"/>
      <color theme="4" tint="-0.499984740745262"/>
      <name val="Calibri"/>
      <family val="2"/>
    </font>
    <font>
      <sz val="10"/>
      <color theme="1"/>
      <name val="Calibri"/>
      <family val="2"/>
    </font>
    <font>
      <sz val="10"/>
      <color theme="0"/>
      <name val="Calibri"/>
      <family val="2"/>
      <scheme val="minor"/>
    </font>
    <font>
      <sz val="9"/>
      <color rgb="FF002060"/>
      <name val="Calibri"/>
      <family val="2"/>
      <scheme val="minor"/>
    </font>
    <font>
      <b/>
      <i/>
      <sz val="10"/>
      <color rgb="FF002060"/>
      <name val="Calibri"/>
      <family val="2"/>
      <scheme val="minor"/>
    </font>
    <font>
      <sz val="10"/>
      <color rgb="FF000000"/>
      <name val="Calibri"/>
      <family val="2"/>
    </font>
    <font>
      <b/>
      <sz val="10"/>
      <color rgb="FF000000"/>
      <name val="Calibri"/>
      <family val="2"/>
    </font>
    <font>
      <b/>
      <sz val="10"/>
      <color theme="0"/>
      <name val="Calibri"/>
      <family val="2"/>
    </font>
    <font>
      <u/>
      <sz val="10"/>
      <color theme="10"/>
      <name val="Calibri"/>
      <family val="2"/>
    </font>
    <font>
      <sz val="10"/>
      <name val="Calibri"/>
      <family val="2"/>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s>
  <borders count="15">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right/>
      <top/>
      <bottom style="thin">
        <color theme="0"/>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cellStyleXfs>
  <cellXfs count="128">
    <xf numFmtId="0" fontId="0" fillId="0" borderId="0" xfId="0"/>
    <xf numFmtId="0" fontId="2" fillId="0" borderId="0" xfId="0" applyFont="1"/>
    <xf numFmtId="0" fontId="9" fillId="0" borderId="0" xfId="0" applyFont="1"/>
    <xf numFmtId="0" fontId="15" fillId="0" borderId="0" xfId="0" applyFont="1"/>
    <xf numFmtId="0" fontId="16" fillId="0" borderId="0" xfId="0" applyFont="1"/>
    <xf numFmtId="0" fontId="17" fillId="0" borderId="0" xfId="0" applyFont="1"/>
    <xf numFmtId="0" fontId="18" fillId="0" borderId="0" xfId="0" applyFont="1" applyAlignment="1">
      <alignment horizontal="center"/>
    </xf>
    <xf numFmtId="9" fontId="0" fillId="0" borderId="0" xfId="2" applyFont="1"/>
    <xf numFmtId="43" fontId="0" fillId="0" borderId="0" xfId="1" applyFont="1"/>
    <xf numFmtId="43" fontId="9" fillId="0" borderId="0" xfId="1" applyFont="1"/>
    <xf numFmtId="43" fontId="18" fillId="0" borderId="0" xfId="1" applyFont="1" applyAlignment="1">
      <alignment horizontal="center"/>
    </xf>
    <xf numFmtId="43" fontId="15" fillId="0" borderId="0" xfId="1" applyFont="1"/>
    <xf numFmtId="43" fontId="17" fillId="0" borderId="0" xfId="1" applyFont="1"/>
    <xf numFmtId="164" fontId="17" fillId="0" borderId="0" xfId="0" applyNumberFormat="1" applyFont="1"/>
    <xf numFmtId="0" fontId="0" fillId="2" borderId="0" xfId="0" applyFill="1"/>
    <xf numFmtId="0" fontId="18" fillId="2" borderId="0" xfId="0" applyFont="1" applyFill="1" applyAlignment="1">
      <alignment horizontal="center"/>
    </xf>
    <xf numFmtId="0" fontId="15" fillId="2" borderId="0" xfId="0" applyFont="1" applyFill="1"/>
    <xf numFmtId="0" fontId="16" fillId="2" borderId="0" xfId="0" applyFont="1" applyFill="1"/>
    <xf numFmtId="43" fontId="0" fillId="2" borderId="0" xfId="1" applyFont="1" applyFill="1"/>
    <xf numFmtId="43" fontId="1" fillId="2" borderId="0" xfId="1" applyFont="1" applyFill="1"/>
    <xf numFmtId="0" fontId="1" fillId="0" borderId="0" xfId="0" applyFont="1"/>
    <xf numFmtId="0" fontId="23" fillId="0" borderId="0" xfId="0" applyFont="1"/>
    <xf numFmtId="43" fontId="0" fillId="0" borderId="0" xfId="0" applyNumberFormat="1"/>
    <xf numFmtId="0" fontId="0" fillId="0" borderId="0" xfId="0" applyFill="1"/>
    <xf numFmtId="43" fontId="0" fillId="0" borderId="0" xfId="1" applyFont="1" applyFill="1"/>
    <xf numFmtId="43" fontId="1" fillId="0" borderId="0" xfId="1" applyFont="1" applyFill="1"/>
    <xf numFmtId="0" fontId="1" fillId="0" borderId="0" xfId="0" quotePrefix="1" applyFont="1"/>
    <xf numFmtId="0" fontId="0" fillId="4" borderId="0" xfId="0" applyFill="1" applyProtection="1">
      <protection hidden="1"/>
    </xf>
    <xf numFmtId="0" fontId="30" fillId="4" borderId="0" xfId="0" applyFont="1" applyFill="1" applyProtection="1">
      <protection hidden="1"/>
    </xf>
    <xf numFmtId="0" fontId="0" fillId="0" borderId="0" xfId="0" applyProtection="1">
      <protection hidden="1"/>
    </xf>
    <xf numFmtId="0" fontId="31" fillId="4" borderId="0" xfId="0" applyFont="1" applyFill="1" applyProtection="1">
      <protection hidden="1"/>
    </xf>
    <xf numFmtId="0" fontId="32" fillId="5" borderId="13" xfId="0" applyFont="1" applyFill="1" applyBorder="1" applyProtection="1">
      <protection hidden="1"/>
    </xf>
    <xf numFmtId="0" fontId="32" fillId="5" borderId="14" xfId="0" applyFont="1" applyFill="1" applyBorder="1" applyProtection="1">
      <protection hidden="1"/>
    </xf>
    <xf numFmtId="0" fontId="30" fillId="4" borderId="9" xfId="0" applyFont="1" applyFill="1" applyBorder="1" applyProtection="1">
      <protection hidden="1"/>
    </xf>
    <xf numFmtId="0" fontId="30" fillId="4" borderId="10" xfId="0" applyFont="1" applyFill="1" applyBorder="1" applyProtection="1">
      <protection hidden="1"/>
    </xf>
    <xf numFmtId="0" fontId="30" fillId="3" borderId="9" xfId="0" applyFont="1" applyFill="1" applyBorder="1" applyProtection="1">
      <protection hidden="1"/>
    </xf>
    <xf numFmtId="0" fontId="30" fillId="3" borderId="10" xfId="0" applyFont="1" applyFill="1" applyBorder="1" applyProtection="1">
      <protection hidden="1"/>
    </xf>
    <xf numFmtId="0" fontId="30" fillId="4" borderId="11" xfId="0" applyFont="1" applyFill="1" applyBorder="1" applyProtection="1">
      <protection hidden="1"/>
    </xf>
    <xf numFmtId="0" fontId="30" fillId="4" borderId="12" xfId="0" applyFont="1" applyFill="1" applyBorder="1" applyProtection="1">
      <protection hidden="1"/>
    </xf>
    <xf numFmtId="0" fontId="1" fillId="0" borderId="0" xfId="0" applyFont="1" applyProtection="1">
      <protection hidden="1"/>
    </xf>
    <xf numFmtId="0" fontId="3" fillId="0" borderId="0" xfId="0" applyFont="1" applyAlignment="1" applyProtection="1">
      <alignment vertical="center"/>
    </xf>
    <xf numFmtId="0" fontId="19" fillId="0" borderId="0" xfId="0" applyFont="1" applyAlignment="1" applyProtection="1">
      <alignment vertical="center"/>
    </xf>
    <xf numFmtId="0" fontId="20" fillId="0" borderId="0" xfId="0" applyFont="1" applyAlignment="1" applyProtection="1">
      <alignment vertical="center"/>
    </xf>
    <xf numFmtId="0" fontId="7" fillId="0" borderId="0" xfId="0" applyFont="1" applyAlignment="1" applyProtection="1">
      <alignment vertical="center"/>
    </xf>
    <xf numFmtId="0" fontId="8" fillId="0" borderId="0" xfId="0" applyFont="1" applyAlignment="1" applyProtection="1">
      <alignment horizontal="left" vertical="center"/>
    </xf>
    <xf numFmtId="0" fontId="3" fillId="0" borderId="0" xfId="0" applyFont="1" applyAlignment="1" applyProtection="1">
      <alignment vertical="center"/>
      <protection hidden="1"/>
    </xf>
    <xf numFmtId="0" fontId="19"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10" fillId="0" borderId="0" xfId="0" applyFont="1" applyAlignment="1" applyProtection="1">
      <alignment vertical="center"/>
      <protection hidden="1"/>
    </xf>
    <xf numFmtId="0" fontId="11" fillId="0" borderId="0" xfId="0" applyFont="1" applyAlignment="1" applyProtection="1">
      <alignment horizontal="left" vertical="center"/>
      <protection hidden="1"/>
    </xf>
    <xf numFmtId="0" fontId="14" fillId="0" borderId="0" xfId="0" applyFont="1" applyAlignment="1" applyProtection="1">
      <alignment vertical="center" wrapText="1"/>
      <protection hidden="1"/>
    </xf>
    <xf numFmtId="0" fontId="11" fillId="0" borderId="0" xfId="0" applyFont="1" applyAlignment="1" applyProtection="1">
      <alignment vertical="top" wrapText="1"/>
      <protection hidden="1"/>
    </xf>
    <xf numFmtId="0" fontId="3" fillId="0" borderId="0" xfId="0" applyFont="1" applyBorder="1" applyAlignment="1" applyProtection="1">
      <alignment vertical="center"/>
      <protection hidden="1"/>
    </xf>
    <xf numFmtId="0" fontId="10"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10" fillId="0" borderId="0" xfId="0" applyFont="1" applyFill="1" applyAlignment="1" applyProtection="1">
      <alignment vertical="center"/>
      <protection hidden="1"/>
    </xf>
    <xf numFmtId="0" fontId="24" fillId="0" borderId="0" xfId="0" applyFont="1" applyBorder="1" applyAlignment="1" applyProtection="1">
      <alignment vertical="center"/>
      <protection hidden="1"/>
    </xf>
    <xf numFmtId="0" fontId="11" fillId="0" borderId="0" xfId="0" applyFont="1" applyAlignment="1" applyProtection="1">
      <alignment vertical="center"/>
      <protection hidden="1"/>
    </xf>
    <xf numFmtId="0" fontId="3" fillId="0" borderId="0" xfId="0" applyFont="1" applyFill="1" applyAlignment="1" applyProtection="1">
      <alignment vertical="center"/>
      <protection hidden="1"/>
    </xf>
    <xf numFmtId="0" fontId="27" fillId="0" borderId="0" xfId="0" applyFont="1" applyAlignment="1" applyProtection="1">
      <alignment vertical="center"/>
      <protection hidden="1"/>
    </xf>
    <xf numFmtId="0" fontId="20"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20" fillId="0" borderId="0" xfId="0" applyFont="1" applyBorder="1" applyAlignment="1" applyProtection="1">
      <alignment vertical="center"/>
      <protection hidden="1"/>
    </xf>
    <xf numFmtId="1" fontId="27" fillId="0" borderId="0" xfId="0" applyNumberFormat="1" applyFont="1" applyBorder="1" applyAlignment="1" applyProtection="1">
      <alignment vertical="center"/>
      <protection hidden="1"/>
    </xf>
    <xf numFmtId="0" fontId="6" fillId="0" borderId="0" xfId="0" applyFont="1" applyBorder="1" applyAlignment="1" applyProtection="1">
      <alignment horizontal="left" vertical="center"/>
      <protection hidden="1"/>
    </xf>
    <xf numFmtId="0" fontId="6" fillId="0" borderId="0" xfId="0" applyFont="1" applyBorder="1" applyAlignment="1" applyProtection="1">
      <alignment horizontal="center" vertical="center"/>
      <protection hidden="1"/>
    </xf>
    <xf numFmtId="0" fontId="27" fillId="0" borderId="0" xfId="0" applyFont="1" applyBorder="1" applyAlignment="1" applyProtection="1">
      <alignment vertical="center"/>
      <protection hidden="1"/>
    </xf>
    <xf numFmtId="0" fontId="28" fillId="0" borderId="0" xfId="0" applyFont="1" applyAlignment="1" applyProtection="1">
      <alignment horizontal="center" vertical="center"/>
      <protection hidden="1"/>
    </xf>
    <xf numFmtId="1" fontId="28" fillId="0" borderId="0" xfId="0" applyNumberFormat="1" applyFont="1" applyAlignment="1" applyProtection="1">
      <alignment horizontal="center" vertical="center" shrinkToFit="1"/>
      <protection locked="0" hidden="1"/>
    </xf>
    <xf numFmtId="1" fontId="21" fillId="0" borderId="0" xfId="0" applyNumberFormat="1" applyFont="1" applyBorder="1" applyAlignment="1" applyProtection="1">
      <alignment horizontal="center" vertical="center" wrapText="1"/>
      <protection hidden="1"/>
    </xf>
    <xf numFmtId="0" fontId="6" fillId="0" borderId="0" xfId="1" applyNumberFormat="1" applyFont="1" applyBorder="1" applyAlignment="1" applyProtection="1">
      <alignment horizontal="right"/>
      <protection hidden="1"/>
    </xf>
    <xf numFmtId="0" fontId="11" fillId="0" borderId="0" xfId="0" applyNumberFormat="1" applyFont="1" applyAlignment="1" applyProtection="1">
      <alignment horizontal="right" wrapText="1"/>
      <protection hidden="1"/>
    </xf>
    <xf numFmtId="0" fontId="5" fillId="0" borderId="0" xfId="0" applyFont="1" applyAlignment="1" applyProtection="1">
      <alignment vertical="center"/>
      <protection hidden="1"/>
    </xf>
    <xf numFmtId="0" fontId="7" fillId="0" borderId="0" xfId="0" applyFont="1" applyAlignment="1" applyProtection="1">
      <alignment vertical="center"/>
      <protection hidden="1"/>
    </xf>
    <xf numFmtId="0" fontId="10" fillId="0" borderId="0" xfId="0" applyFont="1" applyBorder="1" applyAlignment="1" applyProtection="1">
      <alignment horizontal="left" vertical="center"/>
      <protection hidden="1"/>
    </xf>
    <xf numFmtId="0" fontId="5" fillId="0" borderId="0" xfId="0" applyFont="1" applyBorder="1" applyAlignment="1" applyProtection="1">
      <alignment horizontal="center" vertical="center"/>
      <protection hidden="1"/>
    </xf>
    <xf numFmtId="14" fontId="5" fillId="0" borderId="0" xfId="0" applyNumberFormat="1" applyFont="1" applyBorder="1" applyAlignment="1" applyProtection="1">
      <alignment horizontal="center" vertical="center"/>
      <protection hidden="1"/>
    </xf>
    <xf numFmtId="14" fontId="11" fillId="0" borderId="0" xfId="0" applyNumberFormat="1" applyFont="1" applyBorder="1" applyAlignment="1" applyProtection="1">
      <alignment horizontal="left" vertical="center"/>
      <protection hidden="1"/>
    </xf>
    <xf numFmtId="14" fontId="12" fillId="0" borderId="0" xfId="0" applyNumberFormat="1" applyFont="1" applyBorder="1" applyAlignment="1" applyProtection="1">
      <alignment horizontal="center" vertical="center"/>
      <protection hidden="1"/>
    </xf>
    <xf numFmtId="14" fontId="12" fillId="0" borderId="5" xfId="0" applyNumberFormat="1" applyFont="1" applyBorder="1" applyAlignment="1" applyProtection="1">
      <alignment horizontal="center" vertical="center"/>
      <protection hidden="1"/>
    </xf>
    <xf numFmtId="0" fontId="5" fillId="0" borderId="0" xfId="0" applyFont="1" applyBorder="1" applyAlignment="1" applyProtection="1">
      <alignment horizontal="left" vertical="center"/>
      <protection hidden="1"/>
    </xf>
    <xf numFmtId="0" fontId="3" fillId="0" borderId="4" xfId="0" applyFont="1" applyBorder="1" applyAlignment="1" applyProtection="1">
      <alignment vertical="center"/>
      <protection hidden="1"/>
    </xf>
    <xf numFmtId="0" fontId="10" fillId="0" borderId="0" xfId="0" applyFont="1" applyBorder="1" applyAlignment="1" applyProtection="1">
      <alignment horizontal="right" vertical="center" wrapText="1"/>
      <protection hidden="1"/>
    </xf>
    <xf numFmtId="0" fontId="30" fillId="4" borderId="0" xfId="0" applyFont="1" applyFill="1" applyAlignment="1" applyProtection="1">
      <alignment horizontal="justify" vertical="top" wrapText="1"/>
      <protection hidden="1"/>
    </xf>
    <xf numFmtId="0" fontId="6" fillId="0" borderId="0" xfId="0" applyFont="1" applyAlignment="1" applyProtection="1">
      <alignment horizontal="left" vertical="top" wrapText="1"/>
      <protection hidden="1"/>
    </xf>
    <xf numFmtId="0" fontId="6" fillId="0" borderId="0" xfId="0" applyFont="1" applyAlignment="1" applyProtection="1">
      <alignment horizontal="left" vertical="center" wrapText="1"/>
      <protection hidden="1"/>
    </xf>
    <xf numFmtId="0" fontId="26" fillId="0" borderId="0" xfId="3" applyFont="1" applyAlignment="1" applyProtection="1">
      <alignment horizontal="left" vertical="top" wrapText="1"/>
      <protection hidden="1"/>
    </xf>
    <xf numFmtId="43" fontId="28" fillId="0" borderId="4" xfId="1" applyFont="1" applyBorder="1" applyAlignment="1" applyProtection="1">
      <alignment horizontal="center" vertical="center" shrinkToFit="1"/>
      <protection hidden="1"/>
    </xf>
    <xf numFmtId="43" fontId="28" fillId="0" borderId="0" xfId="1" applyFont="1" applyBorder="1" applyAlignment="1" applyProtection="1">
      <alignment horizontal="center" vertical="center" shrinkToFit="1"/>
      <protection hidden="1"/>
    </xf>
    <xf numFmtId="0" fontId="28" fillId="0" borderId="1" xfId="0" applyFont="1" applyBorder="1" applyAlignment="1" applyProtection="1">
      <alignment horizontal="center" vertical="center" shrinkToFit="1"/>
      <protection locked="0" hidden="1"/>
    </xf>
    <xf numFmtId="0" fontId="28" fillId="0" borderId="3" xfId="0" applyFont="1" applyBorder="1" applyAlignment="1" applyProtection="1">
      <alignment horizontal="center" vertical="center" shrinkToFit="1"/>
      <protection locked="0" hidden="1"/>
    </xf>
    <xf numFmtId="0" fontId="28" fillId="0" borderId="2" xfId="0" applyFont="1" applyBorder="1" applyAlignment="1" applyProtection="1">
      <alignment horizontal="center" vertical="center" shrinkToFit="1"/>
      <protection locked="0" hidden="1"/>
    </xf>
    <xf numFmtId="0" fontId="6" fillId="0" borderId="5" xfId="0" applyFont="1" applyBorder="1" applyAlignment="1" applyProtection="1">
      <alignment horizontal="center" vertical="center"/>
      <protection hidden="1"/>
    </xf>
    <xf numFmtId="0" fontId="29" fillId="0" borderId="0" xfId="0" applyFont="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25" fillId="0" borderId="0" xfId="3" applyFont="1" applyAlignment="1" applyProtection="1">
      <alignment horizontal="center" vertical="center"/>
      <protection hidden="1"/>
    </xf>
    <xf numFmtId="14" fontId="12" fillId="0" borderId="1" xfId="0" applyNumberFormat="1" applyFont="1" applyBorder="1" applyAlignment="1" applyProtection="1">
      <alignment horizontal="left" vertical="center"/>
      <protection locked="0" hidden="1"/>
    </xf>
    <xf numFmtId="14" fontId="12" fillId="0" borderId="2" xfId="0" applyNumberFormat="1" applyFont="1" applyBorder="1" applyAlignment="1" applyProtection="1">
      <alignment horizontal="left" vertical="center"/>
      <protection locked="0" hidden="1"/>
    </xf>
    <xf numFmtId="14" fontId="12" fillId="0" borderId="3" xfId="0" applyNumberFormat="1" applyFont="1" applyBorder="1" applyAlignment="1" applyProtection="1">
      <alignment horizontal="left" vertical="center"/>
      <protection locked="0" hidden="1"/>
    </xf>
    <xf numFmtId="0" fontId="13" fillId="0" borderId="4" xfId="0" applyFont="1" applyBorder="1" applyAlignment="1" applyProtection="1">
      <alignment horizontal="left" vertical="center"/>
      <protection locked="0" hidden="1"/>
    </xf>
    <xf numFmtId="0" fontId="13" fillId="0" borderId="0" xfId="0" applyFont="1" applyBorder="1" applyAlignment="1" applyProtection="1">
      <alignment horizontal="left" vertical="center"/>
      <protection locked="0" hidden="1"/>
    </xf>
    <xf numFmtId="0" fontId="13" fillId="0" borderId="6" xfId="0" applyFont="1" applyBorder="1" applyAlignment="1" applyProtection="1">
      <alignment horizontal="left" vertical="center"/>
      <protection locked="0" hidden="1"/>
    </xf>
    <xf numFmtId="0" fontId="13" fillId="0" borderId="1" xfId="0" applyFont="1" applyBorder="1" applyAlignment="1" applyProtection="1">
      <alignment horizontal="left" vertical="center" wrapText="1"/>
      <protection locked="0" hidden="1"/>
    </xf>
    <xf numFmtId="0" fontId="13" fillId="0" borderId="2" xfId="0" applyFont="1" applyBorder="1" applyAlignment="1" applyProtection="1">
      <alignment horizontal="left" vertical="center" wrapText="1"/>
      <protection locked="0" hidden="1"/>
    </xf>
    <xf numFmtId="0" fontId="13" fillId="0" borderId="3" xfId="0" applyFont="1" applyBorder="1" applyAlignment="1" applyProtection="1">
      <alignment horizontal="left" vertical="center" wrapText="1"/>
      <protection locked="0" hidden="1"/>
    </xf>
    <xf numFmtId="0" fontId="13" fillId="0" borderId="1" xfId="0" applyFont="1" applyBorder="1" applyAlignment="1" applyProtection="1">
      <alignment horizontal="left" vertical="center"/>
      <protection hidden="1"/>
    </xf>
    <xf numFmtId="0" fontId="13" fillId="0" borderId="2" xfId="0" applyFont="1" applyBorder="1" applyAlignment="1" applyProtection="1">
      <alignment horizontal="left" vertical="center"/>
      <protection hidden="1"/>
    </xf>
    <xf numFmtId="0" fontId="13" fillId="0" borderId="3" xfId="0" applyFont="1" applyBorder="1" applyAlignment="1" applyProtection="1">
      <alignment horizontal="left" vertical="center"/>
      <protection hidden="1"/>
    </xf>
    <xf numFmtId="0" fontId="13" fillId="0" borderId="0" xfId="0" applyNumberFormat="1" applyFont="1" applyAlignment="1" applyProtection="1">
      <alignment horizontal="center" vertical="center"/>
      <protection hidden="1"/>
    </xf>
    <xf numFmtId="0" fontId="11" fillId="0" borderId="0" xfId="0" applyFont="1" applyAlignment="1" applyProtection="1">
      <alignment horizontal="justify" vertical="top" wrapText="1"/>
      <protection hidden="1"/>
    </xf>
    <xf numFmtId="4" fontId="13" fillId="0" borderId="7" xfId="0" applyNumberFormat="1" applyFont="1" applyBorder="1" applyAlignment="1" applyProtection="1">
      <alignment horizontal="left" vertical="center"/>
      <protection hidden="1"/>
    </xf>
    <xf numFmtId="4" fontId="13" fillId="0" borderId="5" xfId="0" applyNumberFormat="1" applyFont="1" applyBorder="1" applyAlignment="1" applyProtection="1">
      <alignment horizontal="left" vertical="center"/>
      <protection hidden="1"/>
    </xf>
    <xf numFmtId="4" fontId="13" fillId="0" borderId="8" xfId="0" applyNumberFormat="1" applyFont="1" applyBorder="1" applyAlignment="1" applyProtection="1">
      <alignment horizontal="left" vertical="center"/>
      <protection hidden="1"/>
    </xf>
    <xf numFmtId="0" fontId="13" fillId="0" borderId="7" xfId="0" applyFont="1" applyBorder="1" applyAlignment="1" applyProtection="1">
      <alignment horizontal="center" vertical="center"/>
      <protection hidden="1"/>
    </xf>
    <xf numFmtId="0" fontId="13" fillId="0" borderId="5" xfId="0" applyFont="1" applyBorder="1" applyAlignment="1" applyProtection="1">
      <alignment horizontal="center" vertical="center"/>
      <protection hidden="1"/>
    </xf>
    <xf numFmtId="0" fontId="13" fillId="0" borderId="8" xfId="0" applyFont="1" applyBorder="1" applyAlignment="1" applyProtection="1">
      <alignment horizontal="center" vertical="center"/>
      <protection hidden="1"/>
    </xf>
    <xf numFmtId="0" fontId="6" fillId="0" borderId="0" xfId="1" applyNumberFormat="1" applyFont="1" applyBorder="1" applyAlignment="1" applyProtection="1">
      <alignment horizontal="right"/>
      <protection hidden="1"/>
    </xf>
    <xf numFmtId="43" fontId="11" fillId="0" borderId="0" xfId="1" applyFont="1" applyBorder="1" applyAlignment="1" applyProtection="1">
      <alignment horizontal="center"/>
      <protection hidden="1"/>
    </xf>
    <xf numFmtId="0" fontId="6" fillId="0" borderId="0" xfId="0" applyNumberFormat="1" applyFont="1" applyAlignment="1" applyProtection="1">
      <alignment horizontal="right" wrapText="1"/>
      <protection hidden="1"/>
    </xf>
    <xf numFmtId="9" fontId="11" fillId="0" borderId="0" xfId="2" applyFont="1" applyBorder="1" applyAlignment="1" applyProtection="1">
      <alignment horizontal="center"/>
      <protection hidden="1"/>
    </xf>
    <xf numFmtId="0" fontId="5" fillId="0" borderId="0" xfId="0" applyNumberFormat="1" applyFont="1" applyAlignment="1" applyProtection="1">
      <alignment horizontal="right"/>
      <protection hidden="1"/>
    </xf>
    <xf numFmtId="43" fontId="11" fillId="0" borderId="0" xfId="1" applyFont="1" applyAlignment="1" applyProtection="1">
      <alignment horizontal="center"/>
      <protection hidden="1"/>
    </xf>
    <xf numFmtId="0" fontId="30" fillId="4" borderId="0" xfId="0" applyFont="1" applyFill="1" applyAlignment="1" applyProtection="1">
      <alignment horizontal="justify" vertical="top" wrapText="1"/>
      <protection hidden="1"/>
    </xf>
    <xf numFmtId="0" fontId="33" fillId="4" borderId="0" xfId="3" applyFont="1" applyFill="1" applyAlignment="1" applyProtection="1">
      <alignment horizontal="left" vertical="top" wrapText="1"/>
      <protection hidden="1"/>
    </xf>
    <xf numFmtId="0" fontId="11" fillId="0" borderId="0" xfId="0" applyFont="1" applyAlignment="1" applyProtection="1">
      <alignment horizontal="left" wrapText="1"/>
      <protection hidden="1"/>
    </xf>
    <xf numFmtId="0" fontId="1" fillId="0" borderId="0" xfId="0" applyFont="1" applyAlignment="1"/>
    <xf numFmtId="0" fontId="28" fillId="0" borderId="1" xfId="0" applyFont="1" applyBorder="1" applyAlignment="1" applyProtection="1">
      <alignment horizontal="center" vertical="center" shrinkToFit="1"/>
      <protection hidden="1"/>
    </xf>
    <xf numFmtId="0" fontId="28" fillId="0" borderId="3" xfId="0" applyFont="1" applyBorder="1" applyAlignment="1" applyProtection="1">
      <alignment horizontal="center" vertical="center" shrinkToFit="1"/>
      <protection hidden="1"/>
    </xf>
  </cellXfs>
  <cellStyles count="4">
    <cellStyle name="Komma" xfId="1" builtinId="3"/>
    <cellStyle name="Link" xfId="3" builtinId="8"/>
    <cellStyle name="Prozent" xfId="2" builtinId="5"/>
    <cellStyle name="Standard" xfId="0" builtinId="0"/>
  </cellStyles>
  <dxfs count="48">
    <dxf>
      <font>
        <b val="0"/>
        <i/>
        <color rgb="FF002060"/>
      </font>
    </dxf>
    <dxf>
      <font>
        <strike/>
        <color theme="0"/>
      </font>
      <fill>
        <patternFill>
          <bgColor rgb="FFC00000"/>
        </patternFill>
      </fill>
    </dxf>
    <dxf>
      <font>
        <b/>
        <i val="0"/>
        <color rgb="FFC0000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9C0006"/>
      </font>
    </dxf>
    <dxf>
      <font>
        <b/>
        <i/>
        <color rgb="FF002060"/>
      </font>
    </dxf>
    <dxf>
      <font>
        <color rgb="FF002060"/>
      </font>
      <fill>
        <patternFill>
          <bgColor theme="4" tint="0.79998168889431442"/>
        </patternFill>
      </fill>
      <border>
        <left style="thin">
          <color theme="0"/>
        </left>
        <right style="thin">
          <color theme="0"/>
        </right>
        <top style="thin">
          <color theme="0"/>
        </top>
        <bottom style="thin">
          <color theme="0"/>
        </bottom>
        <vertical/>
        <horizontal/>
      </border>
    </dxf>
    <dxf>
      <font>
        <color rgb="FF002060"/>
      </font>
      <fill>
        <patternFill>
          <bgColor theme="4" tint="0.79998168889431442"/>
        </patternFill>
      </fill>
      <border>
        <left style="thin">
          <color theme="0"/>
        </left>
        <right style="thin">
          <color theme="0"/>
        </right>
        <top style="thin">
          <color theme="0"/>
        </top>
        <bottom style="thin">
          <color theme="0"/>
        </bottom>
        <vertical/>
        <horizontal/>
      </border>
    </dxf>
    <dxf>
      <font>
        <color rgb="FF9C0006"/>
      </font>
    </dxf>
    <dxf>
      <fill>
        <patternFill>
          <bgColor theme="4" tint="0.79998168889431442"/>
        </patternFill>
      </fill>
      <border>
        <left style="thin">
          <color theme="0"/>
        </left>
        <right style="thin">
          <color theme="0"/>
        </right>
        <top style="thin">
          <color theme="0"/>
        </top>
        <bottom style="thin">
          <color theme="0"/>
        </bottom>
        <vertical/>
        <horizontal/>
      </border>
    </dxf>
    <dxf>
      <font>
        <color rgb="FF002060"/>
      </font>
      <fill>
        <patternFill>
          <bgColor theme="4" tint="0.79998168889431442"/>
        </patternFill>
      </fill>
      <border>
        <left style="thin">
          <color theme="0"/>
        </left>
        <right style="thin">
          <color theme="0"/>
        </right>
        <top style="thin">
          <color theme="0"/>
        </top>
        <bottom style="thin">
          <color theme="0"/>
        </bottom>
        <vertical/>
        <horizontal/>
      </border>
    </dxf>
    <dxf>
      <font>
        <color rgb="FF002060"/>
      </font>
      <fill>
        <patternFill>
          <bgColor theme="4" tint="0.79998168889431442"/>
        </patternFill>
      </fill>
      <border>
        <left style="thin">
          <color theme="0"/>
        </left>
        <right style="thin">
          <color theme="0"/>
        </right>
        <top style="thin">
          <color theme="0"/>
        </top>
        <bottom style="thin">
          <color theme="0"/>
        </bottom>
        <vertical/>
        <horizontal/>
      </border>
    </dxf>
    <dxf>
      <font>
        <color rgb="FF002060"/>
      </font>
      <fill>
        <patternFill>
          <bgColor theme="4" tint="0.79998168889431442"/>
        </patternFill>
      </fill>
      <border>
        <left style="thin">
          <color theme="0"/>
        </left>
        <right style="thin">
          <color theme="0"/>
        </right>
        <top style="thin">
          <color theme="0"/>
        </top>
        <bottom style="thin">
          <color theme="0"/>
        </bottom>
        <vertical/>
        <horizontal/>
      </border>
    </dxf>
    <dxf>
      <font>
        <color rgb="FF002060"/>
      </font>
      <fill>
        <patternFill>
          <bgColor theme="4" tint="0.79998168889431442"/>
        </patternFill>
      </fill>
      <border>
        <left style="thin">
          <color theme="0"/>
        </left>
        <right style="thin">
          <color theme="0"/>
        </right>
        <top style="thin">
          <color theme="0"/>
        </top>
        <bottom style="thin">
          <color theme="0"/>
        </bottom>
        <vertical/>
        <horizontal/>
      </border>
    </dxf>
    <dxf>
      <font>
        <color rgb="FF002060"/>
      </font>
      <fill>
        <patternFill>
          <bgColor theme="4" tint="0.79998168889431442"/>
        </patternFill>
      </fill>
      <border>
        <left style="thin">
          <color theme="0"/>
        </left>
        <right style="thin">
          <color theme="0"/>
        </right>
        <top style="thin">
          <color theme="0"/>
        </top>
        <bottom style="thin">
          <color theme="0"/>
        </bottom>
        <vertical/>
        <horizontal/>
      </border>
    </dxf>
    <dxf>
      <font>
        <color rgb="FF002060"/>
      </font>
      <fill>
        <patternFill>
          <bgColor theme="4" tint="0.79998168889431442"/>
        </patternFill>
      </fill>
      <border>
        <left style="thin">
          <color theme="0"/>
        </left>
        <right style="thin">
          <color theme="0"/>
        </right>
        <top style="thin">
          <color theme="0"/>
        </top>
        <bottom style="thin">
          <color theme="0"/>
        </bottom>
        <vertical/>
        <horizontal/>
      </border>
    </dxf>
    <dxf>
      <font>
        <color rgb="FF9C0006"/>
      </font>
    </dxf>
    <dxf>
      <fill>
        <patternFill>
          <bgColor theme="4" tint="0.79998168889431442"/>
        </patternFill>
      </fill>
      <border>
        <left style="thin">
          <color theme="0"/>
        </left>
        <right style="thin">
          <color theme="0"/>
        </right>
        <top style="thin">
          <color theme="0"/>
        </top>
        <bottom style="thin">
          <color theme="0"/>
        </bottom>
      </border>
    </dxf>
    <dxf>
      <fill>
        <patternFill>
          <bgColor theme="4" tint="0.79998168889431442"/>
        </patternFill>
      </fill>
      <border>
        <left style="thin">
          <color theme="0"/>
        </left>
        <right style="thin">
          <color theme="0"/>
        </right>
        <top style="thin">
          <color theme="0"/>
        </top>
        <bottom style="thin">
          <color theme="0"/>
        </bottom>
        <vertical/>
        <horizontal/>
      </border>
    </dxf>
    <dxf>
      <fill>
        <patternFill>
          <bgColor theme="4" tint="0.79998168889431442"/>
        </patternFill>
      </fill>
      <border>
        <left style="thin">
          <color theme="0"/>
        </left>
        <right style="thin">
          <color theme="0"/>
        </right>
        <top style="thin">
          <color theme="0"/>
        </top>
        <bottom style="thin">
          <color theme="0"/>
        </bottom>
      </border>
    </dxf>
    <dxf>
      <fill>
        <patternFill>
          <bgColor theme="4" tint="0.79998168889431442"/>
        </patternFill>
      </fill>
      <border>
        <left style="thin">
          <color theme="0"/>
        </left>
        <right style="thin">
          <color theme="0"/>
        </right>
        <top style="thin">
          <color theme="0"/>
        </top>
        <bottom style="thin">
          <color theme="0"/>
        </bottom>
        <vertical/>
        <horizontal/>
      </border>
    </dxf>
    <dxf>
      <fill>
        <patternFill>
          <bgColor theme="4" tint="0.79998168889431442"/>
        </patternFill>
      </fill>
      <border>
        <left style="thin">
          <color theme="0"/>
        </left>
        <right style="thin">
          <color theme="0"/>
        </right>
        <top style="thin">
          <color theme="0"/>
        </top>
        <bottom style="thin">
          <color theme="0"/>
        </bottom>
        <vertical/>
        <horizontal/>
      </border>
    </dxf>
    <dxf>
      <fill>
        <patternFill>
          <bgColor theme="4" tint="0.79998168889431442"/>
        </patternFill>
      </fill>
      <border>
        <left style="thin">
          <color theme="0"/>
        </left>
        <right style="thin">
          <color theme="0"/>
        </right>
        <top style="thin">
          <color theme="0"/>
        </top>
        <bottom style="thin">
          <color theme="0"/>
        </bottom>
      </border>
    </dxf>
    <dxf>
      <fill>
        <patternFill>
          <bgColor theme="4" tint="0.79998168889431442"/>
        </patternFill>
      </fill>
      <border>
        <left style="thin">
          <color theme="0"/>
        </left>
        <right style="thin">
          <color theme="0"/>
        </right>
        <top style="thin">
          <color theme="0"/>
        </top>
        <bottom style="thin">
          <color theme="0"/>
        </bottom>
        <vertical/>
        <horizontal/>
      </border>
    </dxf>
    <dxf>
      <font>
        <color rgb="FF002060"/>
      </font>
      <fill>
        <patternFill>
          <bgColor theme="4" tint="0.79998168889431442"/>
        </patternFill>
      </fill>
      <border>
        <left style="thin">
          <color theme="0"/>
        </left>
        <right style="thin">
          <color theme="0"/>
        </right>
        <top style="thin">
          <color theme="0"/>
        </top>
        <bottom style="thin">
          <color theme="0"/>
        </bottom>
        <vertical/>
        <horizontal/>
      </border>
    </dxf>
    <dxf>
      <font>
        <color rgb="FF002060"/>
      </font>
      <fill>
        <patternFill>
          <bgColor theme="4" tint="0.79998168889431442"/>
        </patternFill>
      </fill>
      <border>
        <left style="thin">
          <color theme="0"/>
        </left>
        <right style="thin">
          <color theme="0"/>
        </right>
        <top style="thin">
          <color theme="0"/>
        </top>
        <bottom style="thin">
          <color theme="0"/>
        </bottom>
        <vertical/>
        <horizontal/>
      </border>
    </dxf>
    <dxf>
      <font>
        <color rgb="FF002060"/>
      </font>
      <fill>
        <patternFill>
          <bgColor theme="4" tint="0.79998168889431442"/>
        </patternFill>
      </fill>
      <border>
        <left style="thin">
          <color theme="0"/>
        </left>
        <right style="thin">
          <color theme="0"/>
        </right>
        <top style="thin">
          <color theme="0"/>
        </top>
        <bottom style="thin">
          <color theme="0"/>
        </bottom>
        <vertical/>
        <horizontal/>
      </border>
    </dxf>
    <dxf>
      <font>
        <color rgb="FF002060"/>
      </font>
      <fill>
        <patternFill>
          <bgColor theme="4" tint="0.79998168889431442"/>
        </patternFill>
      </fill>
      <border>
        <left style="thin">
          <color theme="0"/>
        </left>
        <right style="thin">
          <color theme="0"/>
        </right>
        <top style="thin">
          <color theme="0"/>
        </top>
        <bottom style="thin">
          <color theme="0"/>
        </bottom>
        <vertical/>
        <horizontal/>
      </border>
    </dxf>
    <dxf>
      <fill>
        <patternFill>
          <bgColor theme="4" tint="0.79998168889431442"/>
        </patternFill>
      </fill>
      <border>
        <left style="thin">
          <color theme="0"/>
        </left>
        <right style="thin">
          <color theme="0"/>
        </right>
        <top style="thin">
          <color theme="0"/>
        </top>
        <bottom style="thin">
          <color theme="0"/>
        </bottom>
      </border>
    </dxf>
    <dxf>
      <fill>
        <patternFill>
          <bgColor theme="4" tint="0.79998168889431442"/>
        </patternFill>
      </fill>
    </dxf>
    <dxf>
      <fill>
        <patternFill>
          <bgColor theme="4" tint="0.79998168889431442"/>
        </patternFill>
      </fill>
      <border>
        <left style="thin">
          <color theme="0"/>
        </left>
        <right style="thin">
          <color theme="0"/>
        </right>
        <top style="thin">
          <color theme="0"/>
        </top>
        <bottom style="thin">
          <color theme="0"/>
        </bottom>
        <vertical/>
        <horizontal/>
      </border>
    </dxf>
    <dxf>
      <fill>
        <patternFill>
          <bgColor theme="4" tint="0.79998168889431442"/>
        </patternFill>
      </fill>
      <border>
        <left style="thin">
          <color theme="0"/>
        </left>
        <right style="thin">
          <color theme="0"/>
        </right>
        <top style="thin">
          <color theme="0"/>
        </top>
        <bottom style="thin">
          <color theme="0"/>
        </bottom>
        <vertical/>
        <horizontal/>
      </border>
    </dxf>
    <dxf>
      <fill>
        <patternFill>
          <bgColor theme="4" tint="0.79998168889431442"/>
        </patternFill>
      </fill>
      <border>
        <left style="thin">
          <color theme="0"/>
        </left>
        <right style="thin">
          <color theme="0"/>
        </right>
        <top style="thin">
          <color theme="0"/>
        </top>
        <bottom style="thin">
          <color theme="0"/>
        </bottom>
        <vertical/>
        <horizontal/>
      </border>
    </dxf>
    <dxf>
      <fill>
        <patternFill>
          <bgColor theme="4" tint="0.79998168889431442"/>
        </patternFill>
      </fill>
      <border>
        <left style="thin">
          <color theme="0"/>
        </left>
        <right style="thin">
          <color theme="0"/>
        </right>
        <top style="thin">
          <color theme="0"/>
        </top>
        <bottom style="thin">
          <color theme="0"/>
        </bottom>
      </border>
    </dxf>
    <dxf>
      <fill>
        <patternFill>
          <bgColor theme="4" tint="0.79998168889431442"/>
        </patternFill>
      </fill>
      <border>
        <left style="thin">
          <color theme="0"/>
        </left>
        <right style="thin">
          <color theme="0"/>
        </right>
        <top style="thin">
          <color theme="0"/>
        </top>
        <bottom style="thin">
          <color theme="0"/>
        </bottom>
      </border>
    </dxf>
    <dxf>
      <fill>
        <patternFill>
          <bgColor theme="4" tint="0.79998168889431442"/>
        </patternFill>
      </fill>
      <border>
        <left style="thin">
          <color theme="0"/>
        </left>
        <right style="thin">
          <color theme="0"/>
        </right>
        <top style="thin">
          <color theme="0"/>
        </top>
        <bottom style="thin">
          <color theme="0"/>
        </bottom>
        <vertical/>
        <horizontal/>
      </border>
    </dxf>
    <dxf>
      <font>
        <color rgb="FF002060"/>
      </font>
      <fill>
        <patternFill>
          <bgColor theme="4" tint="0.79998168889431442"/>
        </patternFill>
      </fill>
      <border>
        <left style="thin">
          <color theme="0"/>
        </left>
        <right style="thin">
          <color theme="0"/>
        </right>
        <top style="thin">
          <color theme="0"/>
        </top>
        <bottom style="thin">
          <color theme="0"/>
        </bottom>
        <vertical/>
        <horizontal/>
      </border>
    </dxf>
    <dxf>
      <font>
        <color rgb="FF002060"/>
      </font>
      <fill>
        <patternFill>
          <bgColor theme="4" tint="0.79998168889431442"/>
        </patternFill>
      </fill>
      <border>
        <left style="thin">
          <color theme="0"/>
        </left>
        <right style="thin">
          <color theme="0"/>
        </right>
        <top style="thin">
          <color theme="0"/>
        </top>
        <bottom style="thin">
          <color theme="0"/>
        </bottom>
        <vertical/>
        <horizontal/>
      </border>
    </dxf>
    <dxf>
      <fill>
        <patternFill>
          <bgColor theme="4" tint="0.79998168889431442"/>
        </patternFill>
      </fill>
      <border>
        <left style="thin">
          <color theme="0"/>
        </left>
        <right style="thin">
          <color theme="0"/>
        </right>
        <top style="thin">
          <color theme="0"/>
        </top>
        <bottom style="thin">
          <color theme="0"/>
        </bottom>
        <vertical/>
        <horizontal/>
      </border>
    </dxf>
    <dxf>
      <font>
        <color rgb="FF002060"/>
      </font>
      <fill>
        <patternFill>
          <bgColor theme="4" tint="0.79998168889431442"/>
        </patternFill>
      </fill>
      <border>
        <left style="thin">
          <color theme="0"/>
        </left>
        <right style="thin">
          <color theme="0"/>
        </right>
        <top style="thin">
          <color theme="0"/>
        </top>
        <bottom style="thin">
          <color theme="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57979</xdr:colOff>
      <xdr:row>0</xdr:row>
      <xdr:rowOff>124239</xdr:rowOff>
    </xdr:from>
    <xdr:to>
      <xdr:col>16</xdr:col>
      <xdr:colOff>288765</xdr:colOff>
      <xdr:row>6</xdr:row>
      <xdr:rowOff>85505</xdr:rowOff>
    </xdr:to>
    <xdr:pic>
      <xdr:nvPicPr>
        <xdr:cNvPr id="4" name="Grafik 3"/>
        <xdr:cNvPicPr>
          <a:picLocks noChangeAspect="1"/>
        </xdr:cNvPicPr>
      </xdr:nvPicPr>
      <xdr:blipFill rotWithShape="1">
        <a:blip xmlns:r="http://schemas.openxmlformats.org/officeDocument/2006/relationships" r:embed="rId1"/>
        <a:srcRect l="8799" t="29048" b="12743"/>
        <a:stretch/>
      </xdr:blipFill>
      <xdr:spPr>
        <a:xfrm>
          <a:off x="5052392" y="124239"/>
          <a:ext cx="2260025" cy="1104266"/>
        </a:xfrm>
        <a:prstGeom prst="rect">
          <a:avLst/>
        </a:prstGeom>
      </xdr:spPr>
    </xdr:pic>
    <xdr:clientData/>
  </xdr:twoCellAnchor>
  <xdr:twoCellAnchor editAs="oneCell">
    <xdr:from>
      <xdr:col>3</xdr:col>
      <xdr:colOff>6926</xdr:colOff>
      <xdr:row>24</xdr:row>
      <xdr:rowOff>56285</xdr:rowOff>
    </xdr:from>
    <xdr:to>
      <xdr:col>13</xdr:col>
      <xdr:colOff>252459</xdr:colOff>
      <xdr:row>27</xdr:row>
      <xdr:rowOff>176210</xdr:rowOff>
    </xdr:to>
    <xdr:pic>
      <xdr:nvPicPr>
        <xdr:cNvPr id="5"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59526" y="4685435"/>
          <a:ext cx="4293658"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oerderportal.bund.de/easyonline" TargetMode="External"/><Relationship Id="rId1" Type="http://schemas.openxmlformats.org/officeDocument/2006/relationships/hyperlink" Target="https://www.erneuerbar-mobil.de/foerderprogramme/sozial%26mobi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rneuerbar-mobil.de/foerderprogramme/sozial%26mobi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4"/>
  <sheetViews>
    <sheetView showGridLines="0" tabSelected="1" showWhiteSpace="0" zoomScaleNormal="100" zoomScaleSheetLayoutView="115" workbookViewId="0">
      <selection activeCell="G10" sqref="G10:P10"/>
    </sheetView>
  </sheetViews>
  <sheetFormatPr baseColWidth="10" defaultColWidth="0" defaultRowHeight="15" zeroHeight="1" x14ac:dyDescent="0.25"/>
  <cols>
    <col min="1" max="1" width="7.42578125" style="40" customWidth="1"/>
    <col min="2" max="2" width="5.7109375" style="40" customWidth="1"/>
    <col min="3" max="3" width="13.140625" style="40" customWidth="1"/>
    <col min="4" max="4" width="5.7109375" style="40" customWidth="1"/>
    <col min="5" max="5" width="7.7109375" style="40" customWidth="1"/>
    <col min="6" max="10" width="5.7109375" style="40" customWidth="1"/>
    <col min="11" max="11" width="6.5703125" style="40" customWidth="1"/>
    <col min="12" max="12" width="6.42578125" style="40" customWidth="1"/>
    <col min="13" max="14" width="5.7109375" style="40" customWidth="1"/>
    <col min="15" max="15" width="6.85546875" style="40" customWidth="1"/>
    <col min="16" max="16" width="5.7109375" style="40" customWidth="1"/>
    <col min="17" max="17" width="6.85546875" style="40" customWidth="1"/>
    <col min="18" max="24" width="0" style="40" hidden="1" customWidth="1"/>
    <col min="25" max="16384" width="9.140625" style="40" hidden="1"/>
  </cols>
  <sheetData>
    <row r="1" spans="1:17" x14ac:dyDescent="0.25">
      <c r="A1" s="45"/>
      <c r="B1" s="45"/>
      <c r="C1" s="45"/>
      <c r="D1" s="45"/>
      <c r="E1" s="45"/>
      <c r="F1" s="45"/>
      <c r="G1" s="45"/>
      <c r="H1" s="45"/>
      <c r="I1" s="45"/>
      <c r="J1" s="45"/>
      <c r="K1" s="45"/>
      <c r="L1" s="45"/>
      <c r="M1" s="45"/>
      <c r="N1" s="45"/>
      <c r="O1" s="45"/>
      <c r="P1" s="45"/>
      <c r="Q1" s="45"/>
    </row>
    <row r="2" spans="1:17" x14ac:dyDescent="0.25">
      <c r="A2" s="45"/>
      <c r="B2" s="45"/>
      <c r="C2" s="45"/>
      <c r="D2" s="45"/>
      <c r="E2" s="45"/>
      <c r="F2" s="45"/>
      <c r="G2" s="45"/>
      <c r="H2" s="45"/>
      <c r="I2" s="45"/>
      <c r="J2" s="45"/>
      <c r="K2" s="45"/>
      <c r="L2" s="45"/>
      <c r="M2" s="45"/>
      <c r="N2" s="45"/>
      <c r="O2" s="45"/>
      <c r="P2" s="45"/>
      <c r="Q2" s="45"/>
    </row>
    <row r="3" spans="1:17" x14ac:dyDescent="0.25">
      <c r="A3" s="45"/>
      <c r="B3" s="45"/>
      <c r="C3" s="45"/>
      <c r="D3" s="45"/>
      <c r="E3" s="45"/>
      <c r="F3" s="45"/>
      <c r="G3" s="45"/>
      <c r="H3" s="45"/>
      <c r="I3" s="45"/>
      <c r="J3" s="45"/>
      <c r="K3" s="45"/>
      <c r="L3" s="45"/>
      <c r="M3" s="45"/>
      <c r="N3" s="45"/>
      <c r="O3" s="45"/>
      <c r="P3" s="45"/>
      <c r="Q3" s="45"/>
    </row>
    <row r="4" spans="1:17" x14ac:dyDescent="0.25">
      <c r="A4" s="45"/>
      <c r="B4" s="45"/>
      <c r="C4" s="45"/>
      <c r="D4" s="45"/>
      <c r="E4" s="45"/>
      <c r="F4" s="45"/>
      <c r="G4" s="45"/>
      <c r="H4" s="45"/>
      <c r="I4" s="45"/>
      <c r="J4" s="45"/>
      <c r="K4" s="45"/>
      <c r="L4" s="45"/>
      <c r="M4" s="45"/>
      <c r="N4" s="45"/>
      <c r="O4" s="45"/>
      <c r="P4" s="45"/>
      <c r="Q4" s="45"/>
    </row>
    <row r="5" spans="1:17" x14ac:dyDescent="0.25">
      <c r="A5" s="45"/>
      <c r="B5" s="46"/>
      <c r="C5" s="45"/>
      <c r="D5" s="45"/>
      <c r="E5" s="45"/>
      <c r="F5" s="45"/>
      <c r="G5" s="45"/>
      <c r="H5" s="45"/>
      <c r="I5" s="45"/>
      <c r="J5" s="45"/>
      <c r="K5" s="45"/>
      <c r="L5" s="45"/>
      <c r="M5" s="45"/>
      <c r="N5" s="45"/>
      <c r="O5" s="45"/>
      <c r="P5" s="45"/>
      <c r="Q5" s="45"/>
    </row>
    <row r="6" spans="1:17" x14ac:dyDescent="0.25">
      <c r="A6" s="45"/>
      <c r="B6" s="46"/>
      <c r="C6" s="45"/>
      <c r="D6" s="45"/>
      <c r="E6" s="45"/>
      <c r="F6" s="45"/>
      <c r="G6" s="45"/>
      <c r="H6" s="45"/>
      <c r="I6" s="45"/>
      <c r="J6" s="45"/>
      <c r="K6" s="45"/>
      <c r="L6" s="45"/>
      <c r="M6" s="45"/>
      <c r="N6" s="45"/>
      <c r="O6" s="45"/>
      <c r="P6" s="45"/>
      <c r="Q6" s="45"/>
    </row>
    <row r="7" spans="1:17" x14ac:dyDescent="0.25">
      <c r="A7" s="45"/>
      <c r="B7" s="45"/>
      <c r="C7" s="45"/>
      <c r="D7" s="45"/>
      <c r="E7" s="45"/>
      <c r="F7" s="45"/>
      <c r="G7" s="45"/>
      <c r="H7" s="45"/>
      <c r="I7" s="45"/>
      <c r="J7" s="45"/>
      <c r="K7" s="45"/>
      <c r="L7" s="45"/>
      <c r="M7" s="45"/>
      <c r="N7" s="45"/>
      <c r="O7" s="45"/>
      <c r="P7" s="45"/>
      <c r="Q7" s="45"/>
    </row>
    <row r="8" spans="1:17" ht="19.5" x14ac:dyDescent="0.25">
      <c r="A8" s="45"/>
      <c r="B8" s="47" t="s">
        <v>429</v>
      </c>
      <c r="C8" s="47"/>
      <c r="D8" s="47"/>
      <c r="E8" s="47"/>
      <c r="F8" s="47"/>
      <c r="G8" s="47"/>
      <c r="H8" s="47"/>
      <c r="I8" s="47"/>
      <c r="J8" s="47"/>
      <c r="K8" s="47"/>
      <c r="L8" s="47"/>
      <c r="M8" s="47"/>
      <c r="N8" s="47"/>
      <c r="O8" s="47"/>
      <c r="P8" s="47"/>
      <c r="Q8" s="45"/>
    </row>
    <row r="9" spans="1:17" x14ac:dyDescent="0.25">
      <c r="A9" s="48"/>
      <c r="B9" s="48"/>
      <c r="C9" s="48"/>
      <c r="D9" s="48"/>
      <c r="E9" s="48"/>
      <c r="F9" s="48"/>
      <c r="G9" s="48"/>
      <c r="H9" s="48"/>
      <c r="I9" s="48"/>
      <c r="J9" s="48"/>
      <c r="K9" s="48"/>
      <c r="L9" s="48"/>
      <c r="M9" s="48"/>
      <c r="N9" s="48"/>
      <c r="O9" s="48"/>
      <c r="P9" s="48"/>
      <c r="Q9" s="45"/>
    </row>
    <row r="10" spans="1:17" x14ac:dyDescent="0.25">
      <c r="A10" s="48"/>
      <c r="B10" s="49" t="s">
        <v>406</v>
      </c>
      <c r="C10" s="48"/>
      <c r="D10" s="49"/>
      <c r="E10" s="48"/>
      <c r="F10" s="48"/>
      <c r="G10" s="99" t="s">
        <v>0</v>
      </c>
      <c r="H10" s="100"/>
      <c r="I10" s="100"/>
      <c r="J10" s="100"/>
      <c r="K10" s="100"/>
      <c r="L10" s="100"/>
      <c r="M10" s="100"/>
      <c r="N10" s="100"/>
      <c r="O10" s="100"/>
      <c r="P10" s="101"/>
      <c r="Q10" s="45"/>
    </row>
    <row r="11" spans="1:17" x14ac:dyDescent="0.25">
      <c r="A11" s="48"/>
      <c r="B11" s="48" t="s">
        <v>407</v>
      </c>
      <c r="C11" s="48"/>
      <c r="D11" s="48"/>
      <c r="E11" s="48"/>
      <c r="F11" s="48"/>
      <c r="G11" s="99" t="s">
        <v>0</v>
      </c>
      <c r="H11" s="100"/>
      <c r="I11" s="100"/>
      <c r="J11" s="100"/>
      <c r="K11" s="100"/>
      <c r="L11" s="100"/>
      <c r="M11" s="100"/>
      <c r="N11" s="100"/>
      <c r="O11" s="100"/>
      <c r="P11" s="101"/>
      <c r="Q11" s="45"/>
    </row>
    <row r="12" spans="1:17" x14ac:dyDescent="0.25">
      <c r="A12" s="48"/>
      <c r="B12" s="48" t="s">
        <v>23</v>
      </c>
      <c r="C12" s="48"/>
      <c r="D12" s="48"/>
      <c r="E12" s="48"/>
      <c r="F12" s="48"/>
      <c r="G12" s="102" t="s">
        <v>0</v>
      </c>
      <c r="H12" s="103"/>
      <c r="I12" s="103"/>
      <c r="J12" s="103"/>
      <c r="K12" s="103"/>
      <c r="L12" s="103"/>
      <c r="M12" s="103"/>
      <c r="N12" s="103"/>
      <c r="O12" s="103"/>
      <c r="P12" s="104"/>
      <c r="Q12" s="45"/>
    </row>
    <row r="13" spans="1:17" x14ac:dyDescent="0.25">
      <c r="A13" s="48"/>
      <c r="B13" s="48"/>
      <c r="C13" s="48"/>
      <c r="D13" s="48"/>
      <c r="E13" s="48"/>
      <c r="F13" s="48"/>
      <c r="G13" s="110"/>
      <c r="H13" s="111"/>
      <c r="I13" s="111"/>
      <c r="J13" s="111"/>
      <c r="K13" s="111"/>
      <c r="L13" s="111"/>
      <c r="M13" s="111"/>
      <c r="N13" s="111"/>
      <c r="O13" s="111"/>
      <c r="P13" s="112"/>
      <c r="Q13" s="45"/>
    </row>
    <row r="14" spans="1:17" x14ac:dyDescent="0.25">
      <c r="A14" s="48"/>
      <c r="B14" s="49" t="s">
        <v>409</v>
      </c>
      <c r="C14" s="48"/>
      <c r="D14" s="49"/>
      <c r="E14" s="48"/>
      <c r="F14" s="48"/>
      <c r="G14" s="102" t="s">
        <v>3</v>
      </c>
      <c r="H14" s="103"/>
      <c r="I14" s="103"/>
      <c r="J14" s="103"/>
      <c r="K14" s="103"/>
      <c r="L14" s="103"/>
      <c r="M14" s="103"/>
      <c r="N14" s="103"/>
      <c r="O14" s="103"/>
      <c r="P14" s="104"/>
      <c r="Q14" s="45"/>
    </row>
    <row r="15" spans="1:17" x14ac:dyDescent="0.25">
      <c r="A15" s="48"/>
      <c r="B15" s="49" t="s">
        <v>408</v>
      </c>
      <c r="C15" s="48"/>
      <c r="D15" s="49"/>
      <c r="E15" s="48"/>
      <c r="F15" s="48"/>
      <c r="G15" s="102" t="s">
        <v>3</v>
      </c>
      <c r="H15" s="103"/>
      <c r="I15" s="103"/>
      <c r="J15" s="103"/>
      <c r="K15" s="103"/>
      <c r="L15" s="103"/>
      <c r="M15" s="103"/>
      <c r="N15" s="103"/>
      <c r="O15" s="103"/>
      <c r="P15" s="104"/>
      <c r="Q15" s="45"/>
    </row>
    <row r="16" spans="1:17" ht="15" customHeight="1" x14ac:dyDescent="0.25">
      <c r="A16" s="48"/>
      <c r="B16" s="49" t="s">
        <v>24</v>
      </c>
      <c r="C16" s="48"/>
      <c r="D16" s="49"/>
      <c r="E16" s="48"/>
      <c r="F16" s="48"/>
      <c r="G16" s="102" t="s">
        <v>3</v>
      </c>
      <c r="H16" s="103"/>
      <c r="I16" s="103"/>
      <c r="J16" s="103"/>
      <c r="K16" s="103"/>
      <c r="L16" s="103"/>
      <c r="M16" s="103"/>
      <c r="N16" s="103"/>
      <c r="O16" s="103"/>
      <c r="P16" s="104"/>
      <c r="Q16" s="45"/>
    </row>
    <row r="17" spans="1:17" ht="15" customHeight="1" x14ac:dyDescent="0.25">
      <c r="A17" s="48"/>
      <c r="B17" s="49"/>
      <c r="C17" s="50"/>
      <c r="D17" s="50"/>
      <c r="E17" s="50"/>
      <c r="F17" s="50"/>
      <c r="G17" s="105"/>
      <c r="H17" s="106"/>
      <c r="I17" s="106"/>
      <c r="J17" s="106"/>
      <c r="K17" s="106"/>
      <c r="L17" s="106"/>
      <c r="M17" s="106"/>
      <c r="N17" s="106"/>
      <c r="O17" s="106"/>
      <c r="P17" s="107"/>
      <c r="Q17" s="45"/>
    </row>
    <row r="18" spans="1:17" ht="15" customHeight="1" x14ac:dyDescent="0.25">
      <c r="A18" s="48"/>
      <c r="B18" s="84" t="s">
        <v>416</v>
      </c>
      <c r="C18" s="84"/>
      <c r="D18" s="51"/>
      <c r="E18" s="51"/>
      <c r="F18" s="51"/>
      <c r="G18" s="51"/>
      <c r="H18" s="51"/>
      <c r="I18" s="51"/>
      <c r="J18" s="51"/>
      <c r="K18" s="51"/>
      <c r="L18" s="51"/>
      <c r="M18" s="51"/>
      <c r="N18" s="51"/>
      <c r="O18" s="51"/>
      <c r="P18" s="51"/>
      <c r="Q18" s="45"/>
    </row>
    <row r="19" spans="1:17" ht="15" customHeight="1" x14ac:dyDescent="0.25">
      <c r="A19" s="48"/>
      <c r="B19" s="109" t="str">
        <f>VLOOKUP(G14,Daten!T2:U5,2)</f>
        <v>Die Berechnungshilfe unstützt Sie bei der Beantragung von Fördermitteln im Flottenaustauschprogramm "Sozial &amp; Mobil". Wählen Sie zunächst eine Fördervariante aus, um spezifische Hinweise zu erhalten. Beachten Sie dabei, dass Ladegeräte (Wallboxen oder Ladesäulen) nur über Fördervariante 1 (De-minimis) beantragt werden können.</v>
      </c>
      <c r="C19" s="109"/>
      <c r="D19" s="109"/>
      <c r="E19" s="109"/>
      <c r="F19" s="109"/>
      <c r="G19" s="109"/>
      <c r="H19" s="109"/>
      <c r="I19" s="109"/>
      <c r="J19" s="109"/>
      <c r="K19" s="109"/>
      <c r="L19" s="109"/>
      <c r="M19" s="109"/>
      <c r="N19" s="109"/>
      <c r="O19" s="109"/>
      <c r="P19" s="109"/>
      <c r="Q19" s="52"/>
    </row>
    <row r="20" spans="1:17" ht="15" customHeight="1" x14ac:dyDescent="0.25">
      <c r="A20" s="48"/>
      <c r="B20" s="109"/>
      <c r="C20" s="109"/>
      <c r="D20" s="109"/>
      <c r="E20" s="109"/>
      <c r="F20" s="109"/>
      <c r="G20" s="109"/>
      <c r="H20" s="109"/>
      <c r="I20" s="109"/>
      <c r="J20" s="109"/>
      <c r="K20" s="109"/>
      <c r="L20" s="109"/>
      <c r="M20" s="109"/>
      <c r="N20" s="109"/>
      <c r="O20" s="109"/>
      <c r="P20" s="109"/>
      <c r="Q20" s="52"/>
    </row>
    <row r="21" spans="1:17" ht="15" customHeight="1" x14ac:dyDescent="0.25">
      <c r="A21" s="48"/>
      <c r="B21" s="109"/>
      <c r="C21" s="109"/>
      <c r="D21" s="109"/>
      <c r="E21" s="109"/>
      <c r="F21" s="109"/>
      <c r="G21" s="109"/>
      <c r="H21" s="109"/>
      <c r="I21" s="109"/>
      <c r="J21" s="109"/>
      <c r="K21" s="109"/>
      <c r="L21" s="109"/>
      <c r="M21" s="109"/>
      <c r="N21" s="109"/>
      <c r="O21" s="109"/>
      <c r="P21" s="109"/>
      <c r="Q21" s="52"/>
    </row>
    <row r="22" spans="1:17" ht="15" customHeight="1" x14ac:dyDescent="0.25">
      <c r="A22" s="48"/>
      <c r="B22" s="109"/>
      <c r="C22" s="109"/>
      <c r="D22" s="109"/>
      <c r="E22" s="109"/>
      <c r="F22" s="109"/>
      <c r="G22" s="109"/>
      <c r="H22" s="109"/>
      <c r="I22" s="109"/>
      <c r="J22" s="109"/>
      <c r="K22" s="109"/>
      <c r="L22" s="109"/>
      <c r="M22" s="109"/>
      <c r="N22" s="109"/>
      <c r="O22" s="109"/>
      <c r="P22" s="109"/>
      <c r="Q22" s="52"/>
    </row>
    <row r="23" spans="1:17" ht="15" customHeight="1" x14ac:dyDescent="0.25">
      <c r="A23" s="48"/>
      <c r="B23" s="109"/>
      <c r="C23" s="109"/>
      <c r="D23" s="109"/>
      <c r="E23" s="109"/>
      <c r="F23" s="109"/>
      <c r="G23" s="109"/>
      <c r="H23" s="109"/>
      <c r="I23" s="109"/>
      <c r="J23" s="109"/>
      <c r="K23" s="109"/>
      <c r="L23" s="109"/>
      <c r="M23" s="109"/>
      <c r="N23" s="109"/>
      <c r="O23" s="109"/>
      <c r="P23" s="109"/>
      <c r="Q23" s="52"/>
    </row>
    <row r="24" spans="1:17" ht="15" customHeight="1" x14ac:dyDescent="0.25">
      <c r="A24" s="49"/>
      <c r="B24" s="109"/>
      <c r="C24" s="109"/>
      <c r="D24" s="109"/>
      <c r="E24" s="109"/>
      <c r="F24" s="109"/>
      <c r="G24" s="109"/>
      <c r="H24" s="109"/>
      <c r="I24" s="109"/>
      <c r="J24" s="109"/>
      <c r="K24" s="109"/>
      <c r="L24" s="109"/>
      <c r="M24" s="109"/>
      <c r="N24" s="109"/>
      <c r="O24" s="109"/>
      <c r="P24" s="109"/>
      <c r="Q24" s="52"/>
    </row>
    <row r="25" spans="1:17" ht="15.75" customHeight="1" x14ac:dyDescent="0.25">
      <c r="A25" s="48"/>
      <c r="B25" s="85" t="s">
        <v>418</v>
      </c>
      <c r="C25" s="85"/>
      <c r="D25" s="85"/>
      <c r="E25" s="48"/>
      <c r="F25" s="48"/>
      <c r="G25" s="48"/>
      <c r="H25" s="48"/>
      <c r="I25" s="48"/>
      <c r="J25" s="48"/>
      <c r="K25" s="48"/>
      <c r="L25" s="48"/>
      <c r="M25" s="48"/>
      <c r="N25" s="48"/>
      <c r="O25" s="48"/>
      <c r="P25" s="48"/>
      <c r="Q25" s="45"/>
    </row>
    <row r="26" spans="1:17" ht="15.75" customHeight="1" x14ac:dyDescent="0.25">
      <c r="A26" s="53"/>
      <c r="B26" s="54"/>
      <c r="C26" s="48"/>
      <c r="D26" s="55"/>
      <c r="E26" s="48"/>
      <c r="F26" s="48"/>
      <c r="G26" s="48"/>
      <c r="H26" s="48"/>
      <c r="I26" s="48"/>
      <c r="J26" s="48"/>
      <c r="K26" s="48"/>
      <c r="L26" s="48"/>
      <c r="M26" s="48"/>
      <c r="N26" s="48"/>
      <c r="O26" s="48"/>
      <c r="P26" s="48"/>
      <c r="Q26" s="45"/>
    </row>
    <row r="27" spans="1:17" ht="15.75" customHeight="1" x14ac:dyDescent="0.25">
      <c r="A27" s="56"/>
      <c r="B27" s="48"/>
      <c r="C27" s="48"/>
      <c r="D27" s="57"/>
      <c r="E27" s="49"/>
      <c r="F27" s="113"/>
      <c r="G27" s="114"/>
      <c r="H27" s="115"/>
      <c r="I27" s="48"/>
      <c r="J27" s="48"/>
      <c r="K27" s="48"/>
      <c r="L27" s="48"/>
      <c r="M27" s="48"/>
      <c r="N27" s="48"/>
      <c r="O27" s="48"/>
      <c r="P27" s="48"/>
      <c r="Q27" s="45"/>
    </row>
    <row r="28" spans="1:17" ht="25.7" customHeight="1" x14ac:dyDescent="0.25">
      <c r="A28" s="56"/>
      <c r="B28" s="48"/>
      <c r="C28" s="48"/>
      <c r="D28" s="48"/>
      <c r="E28" s="48"/>
      <c r="F28" s="48"/>
      <c r="G28" s="48"/>
      <c r="H28" s="48"/>
      <c r="I28" s="48"/>
      <c r="J28" s="48"/>
      <c r="K28" s="48"/>
      <c r="L28" s="48"/>
      <c r="M28" s="48"/>
      <c r="N28" s="48"/>
      <c r="O28" s="48"/>
      <c r="P28" s="48"/>
      <c r="Q28" s="58"/>
    </row>
    <row r="29" spans="1:17" s="42" customFormat="1" x14ac:dyDescent="0.25">
      <c r="A29" s="56"/>
      <c r="B29" s="54" t="str">
        <f>IF(A26&lt;A27+A28,"Die Anzahl der beantragten Ladegeräte darf die beantragten BEV nicht übersteigen, siehe Förderaufruf","Mengengerüst:")</f>
        <v>Mengengerüst:</v>
      </c>
      <c r="C29" s="59"/>
      <c r="D29" s="59"/>
      <c r="E29" s="59"/>
      <c r="F29" s="59"/>
      <c r="G29" s="59"/>
      <c r="H29" s="59"/>
      <c r="I29" s="59"/>
      <c r="J29" s="59"/>
      <c r="K29" s="59"/>
      <c r="L29" s="59"/>
      <c r="M29" s="93" t="str">
        <f>IF(G14=Daten!T4,"Richtwerte zur Orientierung:","")</f>
        <v/>
      </c>
      <c r="N29" s="93"/>
      <c r="O29" s="93"/>
      <c r="P29" s="93"/>
      <c r="Q29" s="60"/>
    </row>
    <row r="30" spans="1:17" s="42" customFormat="1" ht="5.0999999999999996" customHeight="1" x14ac:dyDescent="0.25">
      <c r="A30" s="56"/>
      <c r="B30" s="54"/>
      <c r="C30" s="48"/>
      <c r="D30" s="48"/>
      <c r="E30" s="61"/>
      <c r="F30" s="108"/>
      <c r="G30" s="108"/>
      <c r="H30" s="108"/>
      <c r="I30" s="48"/>
      <c r="J30" s="48"/>
      <c r="K30" s="48"/>
      <c r="L30" s="48"/>
      <c r="M30" s="48"/>
      <c r="N30" s="48"/>
      <c r="O30" s="48"/>
      <c r="P30" s="48"/>
      <c r="Q30" s="62"/>
    </row>
    <row r="31" spans="1:17" s="42" customFormat="1" ht="15" customHeight="1" x14ac:dyDescent="0.25">
      <c r="A31" s="63">
        <f ca="1">SUM(C32:C41)-2*A32-2*A33</f>
        <v>0</v>
      </c>
      <c r="B31" s="64" t="s">
        <v>4</v>
      </c>
      <c r="C31" s="65" t="s">
        <v>5</v>
      </c>
      <c r="D31" s="92" t="s">
        <v>21</v>
      </c>
      <c r="E31" s="92"/>
      <c r="F31" s="92" t="s">
        <v>7</v>
      </c>
      <c r="G31" s="92"/>
      <c r="H31" s="92"/>
      <c r="I31" s="92"/>
      <c r="J31" s="92"/>
      <c r="K31" s="92" t="s">
        <v>17</v>
      </c>
      <c r="L31" s="92"/>
      <c r="M31" s="94" t="s">
        <v>13</v>
      </c>
      <c r="N31" s="94"/>
      <c r="O31" s="94" t="s">
        <v>419</v>
      </c>
      <c r="P31" s="94"/>
      <c r="Q31" s="62"/>
    </row>
    <row r="32" spans="1:17" s="42" customFormat="1" ht="15" customHeight="1" x14ac:dyDescent="0.25">
      <c r="A32" s="66">
        <f ca="1">SUMIF(F32:J41,Daten!C4,'Anlage 2 - Berechnungshilfe'!Q32:Q41)</f>
        <v>0</v>
      </c>
      <c r="B32" s="67">
        <v>1</v>
      </c>
      <c r="C32" s="68" t="s">
        <v>0</v>
      </c>
      <c r="D32" s="126" t="s">
        <v>529</v>
      </c>
      <c r="E32" s="127"/>
      <c r="F32" s="89" t="s">
        <v>3</v>
      </c>
      <c r="G32" s="91"/>
      <c r="H32" s="91"/>
      <c r="I32" s="91"/>
      <c r="J32" s="90"/>
      <c r="K32" s="89" t="s">
        <v>3</v>
      </c>
      <c r="L32" s="90"/>
      <c r="M32" s="87" t="str">
        <f>IF(OR(C32="bitte auswählen…",D32="bitte auswählen…",F32="bitte auswählen…",K32="bitte auswählen…",$G$14="bitte auswählen…",$G$16="bitte auswählen…",A34=0),"…",IF($G$14=Daten!$T$2,IFERROR(VLOOKUP('Anlage 2 - Berechnungshilfe'!F32,Daten!$C$3:$E$5,2+IF(K32="ja",1,0)),"…"),IFERROR(VLOOKUP('Anlage 2 - Berechnungshilfe'!F32,Daten!$B$11:$L$121,11)-IF(K32="ja",VLOOKUP('Anlage 2 - Berechnungshilfe'!F32,Daten!$B$11:$L$121,9+1),0),"…")))</f>
        <v>…</v>
      </c>
      <c r="N32" s="88"/>
      <c r="O32" s="88" t="str">
        <f>IF(AND(C32&lt;&gt;"bitte ausfüllen…",M32&lt;&gt;"…"),M32*C32,"…")</f>
        <v>…</v>
      </c>
      <c r="P32" s="88"/>
      <c r="Q32" s="69" t="str">
        <f>C32</f>
        <v>bitte ausfüllen…</v>
      </c>
    </row>
    <row r="33" spans="1:17" s="42" customFormat="1" ht="15" customHeight="1" x14ac:dyDescent="0.25">
      <c r="A33" s="66">
        <f ca="1">SUMIF(F32:J41,Daten!C5,'Anlage 2 - Berechnungshilfe'!Q32:Q41)</f>
        <v>0</v>
      </c>
      <c r="B33" s="67">
        <v>2</v>
      </c>
      <c r="C33" s="68" t="s">
        <v>0</v>
      </c>
      <c r="D33" s="126" t="s">
        <v>529</v>
      </c>
      <c r="E33" s="127"/>
      <c r="F33" s="89" t="s">
        <v>3</v>
      </c>
      <c r="G33" s="91"/>
      <c r="H33" s="91"/>
      <c r="I33" s="91"/>
      <c r="J33" s="90"/>
      <c r="K33" s="89" t="s">
        <v>3</v>
      </c>
      <c r="L33" s="90"/>
      <c r="M33" s="87" t="str">
        <f>IF(OR(C33="bitte auswählen…",D33="bitte auswählen…",F33="bitte auswählen…",K33="bitte auswählen…",$G$14="bitte auswählen…",$G$16="bitte auswählen…",A35=0),"…",IF($G$14=Daten!$T$2,IFERROR(VLOOKUP('Anlage 2 - Berechnungshilfe'!F33,Daten!$C$3:$E$5,2+IF(K33="ja",1,0)),"…"),IFERROR(VLOOKUP('Anlage 2 - Berechnungshilfe'!F33,Daten!$B$11:$L$121,11)-IF(K33="ja",VLOOKUP('Anlage 2 - Berechnungshilfe'!F33,Daten!$B$11:$L$121,9+1),0),"…")))</f>
        <v>…</v>
      </c>
      <c r="N33" s="88"/>
      <c r="O33" s="88" t="str">
        <f t="shared" ref="O33:O41" si="0">IF(AND(C33&lt;&gt;"bitte ausfüllen…",M33&lt;&gt;"…"),M33*C33,"…")</f>
        <v>…</v>
      </c>
      <c r="P33" s="88"/>
      <c r="Q33" s="69" t="str">
        <f t="shared" ref="Q33:Q41" si="1">C33</f>
        <v>bitte ausfüllen…</v>
      </c>
    </row>
    <row r="34" spans="1:17" s="42" customFormat="1" ht="15" customHeight="1" x14ac:dyDescent="0.25">
      <c r="A34" s="66">
        <f>COUNTIF(Daten!O:O,'Anlage 2 - Berechnungshilfe'!F32)</f>
        <v>1</v>
      </c>
      <c r="B34" s="67">
        <v>3</v>
      </c>
      <c r="C34" s="68" t="s">
        <v>0</v>
      </c>
      <c r="D34" s="126" t="s">
        <v>529</v>
      </c>
      <c r="E34" s="127"/>
      <c r="F34" s="89" t="s">
        <v>3</v>
      </c>
      <c r="G34" s="91"/>
      <c r="H34" s="91"/>
      <c r="I34" s="91"/>
      <c r="J34" s="90"/>
      <c r="K34" s="89" t="s">
        <v>3</v>
      </c>
      <c r="L34" s="90"/>
      <c r="M34" s="87" t="str">
        <f>IF(OR(C34="bitte auswählen…",D34="bitte auswählen…",F34="bitte auswählen…",K34="bitte auswählen…",$G$14="bitte auswählen…",$G$16="bitte auswählen…",A36=0),"…",IF($G$14=Daten!$T$2,IFERROR(VLOOKUP('Anlage 2 - Berechnungshilfe'!F34,Daten!$C$3:$E$5,2+IF(K34="ja",1,0)),"…"),IFERROR(VLOOKUP('Anlage 2 - Berechnungshilfe'!F34,Daten!$B$11:$L$121,11)-IF(K34="ja",VLOOKUP('Anlage 2 - Berechnungshilfe'!F34,Daten!$B$11:$L$121,9+1),0),"…")))</f>
        <v>…</v>
      </c>
      <c r="N34" s="88"/>
      <c r="O34" s="88" t="str">
        <f t="shared" si="0"/>
        <v>…</v>
      </c>
      <c r="P34" s="88"/>
      <c r="Q34" s="69" t="str">
        <f t="shared" si="1"/>
        <v>bitte ausfüllen…</v>
      </c>
    </row>
    <row r="35" spans="1:17" s="42" customFormat="1" ht="15" customHeight="1" x14ac:dyDescent="0.25">
      <c r="A35" s="66">
        <f>COUNTIF(Daten!O:O,'Anlage 2 - Berechnungshilfe'!F33)</f>
        <v>1</v>
      </c>
      <c r="B35" s="67">
        <v>4</v>
      </c>
      <c r="C35" s="68" t="s">
        <v>0</v>
      </c>
      <c r="D35" s="126" t="s">
        <v>529</v>
      </c>
      <c r="E35" s="127"/>
      <c r="F35" s="89" t="s">
        <v>3</v>
      </c>
      <c r="G35" s="91"/>
      <c r="H35" s="91"/>
      <c r="I35" s="91"/>
      <c r="J35" s="90"/>
      <c r="K35" s="89" t="s">
        <v>3</v>
      </c>
      <c r="L35" s="90"/>
      <c r="M35" s="87" t="str">
        <f>IF(OR(C35="bitte auswählen…",D35="bitte auswählen…",F35="bitte auswählen…",K35="bitte auswählen…",$G$14="bitte auswählen…",$G$16="bitte auswählen…",A37=0),"…",IF($G$14=Daten!$T$2,IFERROR(VLOOKUP('Anlage 2 - Berechnungshilfe'!F35,Daten!$C$3:$E$5,2+IF(K35="ja",1,0)),"…"),IFERROR(VLOOKUP('Anlage 2 - Berechnungshilfe'!F35,Daten!$B$11:$L$121,11)-IF(K35="ja",VLOOKUP('Anlage 2 - Berechnungshilfe'!F35,Daten!$B$11:$L$121,9+1),0),"…")))</f>
        <v>…</v>
      </c>
      <c r="N35" s="88"/>
      <c r="O35" s="88" t="str">
        <f t="shared" si="0"/>
        <v>…</v>
      </c>
      <c r="P35" s="88"/>
      <c r="Q35" s="69" t="str">
        <f t="shared" si="1"/>
        <v>bitte ausfüllen…</v>
      </c>
    </row>
    <row r="36" spans="1:17" s="42" customFormat="1" ht="15" customHeight="1" x14ac:dyDescent="0.25">
      <c r="A36" s="66">
        <f>COUNTIF(Daten!O:O,'Anlage 2 - Berechnungshilfe'!F34)</f>
        <v>1</v>
      </c>
      <c r="B36" s="67">
        <v>5</v>
      </c>
      <c r="C36" s="68" t="s">
        <v>0</v>
      </c>
      <c r="D36" s="126" t="s">
        <v>529</v>
      </c>
      <c r="E36" s="127"/>
      <c r="F36" s="89" t="s">
        <v>3</v>
      </c>
      <c r="G36" s="91"/>
      <c r="H36" s="91"/>
      <c r="I36" s="91"/>
      <c r="J36" s="90"/>
      <c r="K36" s="89" t="s">
        <v>3</v>
      </c>
      <c r="L36" s="90"/>
      <c r="M36" s="87" t="str">
        <f>IF(OR(C36="bitte auswählen…",D36="bitte auswählen…",F36="bitte auswählen…",K36="bitte auswählen…",$G$14="bitte auswählen…",$G$16="bitte auswählen…",A38=0),"…",IF($G$14=Daten!$T$2,IFERROR(VLOOKUP('Anlage 2 - Berechnungshilfe'!F36,Daten!$C$3:$E$5,2+IF(K36="ja",1,0)),"…"),IFERROR(VLOOKUP('Anlage 2 - Berechnungshilfe'!F36,Daten!$B$11:$L$121,11)-IF(K36="ja",VLOOKUP('Anlage 2 - Berechnungshilfe'!F36,Daten!$B$11:$L$121,9+1),0),"…")))</f>
        <v>…</v>
      </c>
      <c r="N36" s="88"/>
      <c r="O36" s="88" t="str">
        <f t="shared" si="0"/>
        <v>…</v>
      </c>
      <c r="P36" s="88"/>
      <c r="Q36" s="69" t="str">
        <f t="shared" si="1"/>
        <v>bitte ausfüllen…</v>
      </c>
    </row>
    <row r="37" spans="1:17" s="42" customFormat="1" ht="15" customHeight="1" x14ac:dyDescent="0.25">
      <c r="A37" s="66">
        <f>COUNTIF(Daten!O:O,'Anlage 2 - Berechnungshilfe'!F35)</f>
        <v>1</v>
      </c>
      <c r="B37" s="67">
        <v>6</v>
      </c>
      <c r="C37" s="68" t="s">
        <v>0</v>
      </c>
      <c r="D37" s="126" t="s">
        <v>529</v>
      </c>
      <c r="E37" s="127"/>
      <c r="F37" s="89" t="s">
        <v>3</v>
      </c>
      <c r="G37" s="91"/>
      <c r="H37" s="91"/>
      <c r="I37" s="91"/>
      <c r="J37" s="90"/>
      <c r="K37" s="89" t="s">
        <v>3</v>
      </c>
      <c r="L37" s="90"/>
      <c r="M37" s="87" t="str">
        <f>IF(OR(C37="bitte auswählen…",D37="bitte auswählen…",F37="bitte auswählen…",K37="bitte auswählen…",$G$14="bitte auswählen…",$G$16="bitte auswählen…",A39=0),"…",IF($G$14=Daten!$T$2,IFERROR(VLOOKUP('Anlage 2 - Berechnungshilfe'!F37,Daten!$C$3:$E$5,2+IF(K37="ja",1,0)),"…"),IFERROR(VLOOKUP('Anlage 2 - Berechnungshilfe'!F37,Daten!$B$11:$L$121,11)-IF(K37="ja",VLOOKUP('Anlage 2 - Berechnungshilfe'!F37,Daten!$B$11:$L$121,9+1),0),"…")))</f>
        <v>…</v>
      </c>
      <c r="N37" s="88"/>
      <c r="O37" s="88" t="str">
        <f t="shared" si="0"/>
        <v>…</v>
      </c>
      <c r="P37" s="88"/>
      <c r="Q37" s="69" t="str">
        <f t="shared" si="1"/>
        <v>bitte ausfüllen…</v>
      </c>
    </row>
    <row r="38" spans="1:17" s="42" customFormat="1" ht="15" customHeight="1" x14ac:dyDescent="0.25">
      <c r="A38" s="66">
        <f>COUNTIF(Daten!O:O,'Anlage 2 - Berechnungshilfe'!F36)</f>
        <v>1</v>
      </c>
      <c r="B38" s="67">
        <v>7</v>
      </c>
      <c r="C38" s="68" t="s">
        <v>0</v>
      </c>
      <c r="D38" s="126" t="s">
        <v>529</v>
      </c>
      <c r="E38" s="127"/>
      <c r="F38" s="89" t="s">
        <v>3</v>
      </c>
      <c r="G38" s="91"/>
      <c r="H38" s="91"/>
      <c r="I38" s="91"/>
      <c r="J38" s="90"/>
      <c r="K38" s="89" t="s">
        <v>3</v>
      </c>
      <c r="L38" s="90"/>
      <c r="M38" s="87" t="str">
        <f>IF(OR(C38="bitte auswählen…",D38="bitte auswählen…",F38="bitte auswählen…",K38="bitte auswählen…",$G$14="bitte auswählen…",$G$16="bitte auswählen…",A40=0),"…",IF($G$14=Daten!$T$2,IFERROR(VLOOKUP('Anlage 2 - Berechnungshilfe'!F38,Daten!$C$3:$E$5,2+IF(K38="ja",1,0)),"…"),IFERROR(VLOOKUP('Anlage 2 - Berechnungshilfe'!F38,Daten!$B$11:$L$121,11)-IF(K38="ja",VLOOKUP('Anlage 2 - Berechnungshilfe'!F38,Daten!$B$11:$L$121,9+1),0),"…")))</f>
        <v>…</v>
      </c>
      <c r="N38" s="88"/>
      <c r="O38" s="88" t="str">
        <f t="shared" si="0"/>
        <v>…</v>
      </c>
      <c r="P38" s="88"/>
      <c r="Q38" s="69" t="str">
        <f t="shared" si="1"/>
        <v>bitte ausfüllen…</v>
      </c>
    </row>
    <row r="39" spans="1:17" s="42" customFormat="1" ht="15" customHeight="1" x14ac:dyDescent="0.25">
      <c r="A39" s="66">
        <f>COUNTIF(Daten!O:O,'Anlage 2 - Berechnungshilfe'!F37)</f>
        <v>1</v>
      </c>
      <c r="B39" s="67">
        <v>8</v>
      </c>
      <c r="C39" s="68" t="s">
        <v>0</v>
      </c>
      <c r="D39" s="126" t="s">
        <v>529</v>
      </c>
      <c r="E39" s="127"/>
      <c r="F39" s="89" t="s">
        <v>3</v>
      </c>
      <c r="G39" s="91"/>
      <c r="H39" s="91"/>
      <c r="I39" s="91"/>
      <c r="J39" s="90"/>
      <c r="K39" s="89" t="s">
        <v>3</v>
      </c>
      <c r="L39" s="90"/>
      <c r="M39" s="87" t="str">
        <f>IF(OR(C39="bitte auswählen…",D39="bitte auswählen…",F39="bitte auswählen…",K39="bitte auswählen…",$G$14="bitte auswählen…",$G$16="bitte auswählen…",A41=0),"…",IF($G$14=Daten!$T$2,IFERROR(VLOOKUP('Anlage 2 - Berechnungshilfe'!F39,Daten!$C$3:$E$5,2+IF(K39="ja",1,0)),"…"),IFERROR(VLOOKUP('Anlage 2 - Berechnungshilfe'!F39,Daten!$B$11:$L$121,11)-IF(K39="ja",VLOOKUP('Anlage 2 - Berechnungshilfe'!F39,Daten!$B$11:$L$121,9+1),0),"…")))</f>
        <v>…</v>
      </c>
      <c r="N39" s="88"/>
      <c r="O39" s="88" t="str">
        <f t="shared" si="0"/>
        <v>…</v>
      </c>
      <c r="P39" s="88"/>
      <c r="Q39" s="69" t="str">
        <f t="shared" si="1"/>
        <v>bitte ausfüllen…</v>
      </c>
    </row>
    <row r="40" spans="1:17" s="42" customFormat="1" ht="15" customHeight="1" x14ac:dyDescent="0.25">
      <c r="A40" s="66">
        <f>COUNTIF(Daten!O:O,'Anlage 2 - Berechnungshilfe'!F38)</f>
        <v>1</v>
      </c>
      <c r="B40" s="67">
        <v>9</v>
      </c>
      <c r="C40" s="68" t="s">
        <v>0</v>
      </c>
      <c r="D40" s="126" t="s">
        <v>529</v>
      </c>
      <c r="E40" s="127"/>
      <c r="F40" s="89" t="s">
        <v>3</v>
      </c>
      <c r="G40" s="91"/>
      <c r="H40" s="91"/>
      <c r="I40" s="91"/>
      <c r="J40" s="90"/>
      <c r="K40" s="89" t="s">
        <v>3</v>
      </c>
      <c r="L40" s="90"/>
      <c r="M40" s="87" t="str">
        <f>IF(OR(C40="bitte auswählen…",D40="bitte auswählen…",F40="bitte auswählen…",K40="bitte auswählen…",$G$14="bitte auswählen…",$G$16="bitte auswählen…",A42=0),"…",IF($G$14=Daten!$T$2,IFERROR(VLOOKUP('Anlage 2 - Berechnungshilfe'!F40,Daten!$C$3:$E$5,2+IF(K40="ja",1,0)),"…"),IFERROR(VLOOKUP('Anlage 2 - Berechnungshilfe'!F40,Daten!$B$11:$L$121,11)-IF(K40="ja",VLOOKUP('Anlage 2 - Berechnungshilfe'!F40,Daten!$B$11:$L$121,9+1),0),"…")))</f>
        <v>…</v>
      </c>
      <c r="N40" s="88"/>
      <c r="O40" s="88" t="str">
        <f t="shared" si="0"/>
        <v>…</v>
      </c>
      <c r="P40" s="88"/>
      <c r="Q40" s="69" t="str">
        <f t="shared" si="1"/>
        <v>bitte ausfüllen…</v>
      </c>
    </row>
    <row r="41" spans="1:17" ht="15" customHeight="1" x14ac:dyDescent="0.25">
      <c r="A41" s="66">
        <f>COUNTIF(Daten!O:O,'Anlage 2 - Berechnungshilfe'!F39)</f>
        <v>1</v>
      </c>
      <c r="B41" s="67">
        <v>10</v>
      </c>
      <c r="C41" s="68" t="s">
        <v>0</v>
      </c>
      <c r="D41" s="126" t="s">
        <v>529</v>
      </c>
      <c r="E41" s="127"/>
      <c r="F41" s="89" t="s">
        <v>3</v>
      </c>
      <c r="G41" s="91"/>
      <c r="H41" s="91"/>
      <c r="I41" s="91"/>
      <c r="J41" s="90"/>
      <c r="K41" s="89" t="s">
        <v>3</v>
      </c>
      <c r="L41" s="90"/>
      <c r="M41" s="87" t="str">
        <f>IF(OR(C41="bitte auswählen…",D41="bitte auswählen…",F41="bitte auswählen…",K41="bitte auswählen…",$G$14="bitte auswählen…",$G$16="bitte auswählen…",A43=0),"…",IF($G$14=Daten!$T$2,IFERROR(VLOOKUP('Anlage 2 - Berechnungshilfe'!F41,Daten!$C$3:$E$5,2+IF(K41="ja",1,0)),"…"),IFERROR(VLOOKUP('Anlage 2 - Berechnungshilfe'!F41,Daten!$B$11:$L$121,11)-IF(K41="ja",VLOOKUP('Anlage 2 - Berechnungshilfe'!F41,Daten!$B$11:$L$121,9+1),0),"…")))</f>
        <v>…</v>
      </c>
      <c r="N41" s="88"/>
      <c r="O41" s="88" t="str">
        <f t="shared" si="0"/>
        <v>…</v>
      </c>
      <c r="P41" s="88"/>
      <c r="Q41" s="69" t="str">
        <f t="shared" si="1"/>
        <v>bitte ausfüllen…</v>
      </c>
    </row>
    <row r="42" spans="1:17" ht="20.100000000000001" customHeight="1" x14ac:dyDescent="0.2">
      <c r="A42" s="66">
        <f>COUNTIF(Daten!O:O,'Anlage 2 - Berechnungshilfe'!F40)</f>
        <v>1</v>
      </c>
      <c r="B42" s="124" t="str">
        <f ca="1">IF(A31&lt;0,Daten!R11,Daten!R10)</f>
        <v>* Aufgrund von Lieferengpässen ist davon auszugehen, dass Beschaffungen
   erst in 2024 erfolgen. Zuwendungen können aber bedarfsgerecht in 2023
   angefordert werden, was ggf. eine Anpassung am Umweltbonus erfordert.</v>
      </c>
      <c r="C42" s="124"/>
      <c r="D42" s="124"/>
      <c r="E42" s="124"/>
      <c r="F42" s="124"/>
      <c r="G42" s="124"/>
      <c r="H42" s="124"/>
      <c r="I42" s="124"/>
      <c r="J42" s="124"/>
      <c r="K42" s="70"/>
      <c r="L42" s="116" t="s">
        <v>420</v>
      </c>
      <c r="M42" s="116"/>
      <c r="N42" s="116"/>
      <c r="O42" s="117" t="str">
        <f>IF(OR(SUM(O32:P41)=0,B44&lt;&gt;""),"…",SUM(O32:P41))</f>
        <v>…</v>
      </c>
      <c r="P42" s="117"/>
      <c r="Q42" s="45"/>
    </row>
    <row r="43" spans="1:17" ht="15" customHeight="1" x14ac:dyDescent="0.2">
      <c r="A43" s="66">
        <f>COUNTIF(Daten!O:O,'Anlage 2 - Berechnungshilfe'!F41)</f>
        <v>1</v>
      </c>
      <c r="B43" s="124"/>
      <c r="C43" s="124"/>
      <c r="D43" s="124"/>
      <c r="E43" s="124"/>
      <c r="F43" s="124"/>
      <c r="G43" s="124"/>
      <c r="H43" s="124"/>
      <c r="I43" s="124"/>
      <c r="J43" s="124"/>
      <c r="K43" s="71"/>
      <c r="L43" s="118" t="s">
        <v>421</v>
      </c>
      <c r="M43" s="118"/>
      <c r="N43" s="118"/>
      <c r="O43" s="119" t="str">
        <f>IF(Q43=0,"…",Q43)</f>
        <v>…</v>
      </c>
      <c r="P43" s="119"/>
      <c r="Q43" s="60">
        <f>IF(G14=Daten!T1,0,IF(G14=Daten!T2,1,VLOOKUP(G15,Daten!R5:S8,2)))</f>
        <v>0</v>
      </c>
    </row>
    <row r="44" spans="1:17" ht="15" customHeight="1" x14ac:dyDescent="0.2">
      <c r="A44" s="53"/>
      <c r="B44" s="124"/>
      <c r="C44" s="124"/>
      <c r="D44" s="124"/>
      <c r="E44" s="124"/>
      <c r="F44" s="124"/>
      <c r="G44" s="124"/>
      <c r="H44" s="124"/>
      <c r="I44" s="124"/>
      <c r="J44" s="124"/>
      <c r="K44" s="120" t="s">
        <v>422</v>
      </c>
      <c r="L44" s="120"/>
      <c r="M44" s="120"/>
      <c r="N44" s="120"/>
      <c r="O44" s="121" t="str">
        <f>IF(O42="…","…",O43*O42)</f>
        <v>…</v>
      </c>
      <c r="P44" s="121"/>
      <c r="Q44" s="45"/>
    </row>
    <row r="45" spans="1:17" ht="9.9499999999999993" customHeight="1" x14ac:dyDescent="0.25">
      <c r="A45" s="53"/>
      <c r="B45" s="48"/>
      <c r="C45" s="48"/>
      <c r="D45" s="48"/>
      <c r="E45" s="48"/>
      <c r="F45" s="48"/>
      <c r="G45" s="48"/>
      <c r="H45" s="48"/>
      <c r="I45" s="48"/>
      <c r="J45" s="48"/>
      <c r="K45" s="48"/>
      <c r="L45" s="48"/>
      <c r="M45" s="48"/>
      <c r="N45" s="48"/>
      <c r="O45" s="48"/>
      <c r="P45" s="48"/>
      <c r="Q45" s="45"/>
    </row>
    <row r="46" spans="1:17" ht="15" customHeight="1" x14ac:dyDescent="0.25">
      <c r="A46" s="48"/>
      <c r="B46" s="86" t="s">
        <v>427</v>
      </c>
      <c r="C46" s="86"/>
      <c r="D46" s="86"/>
      <c r="E46" s="86"/>
      <c r="F46" s="86"/>
      <c r="G46" s="86"/>
      <c r="H46" s="86"/>
      <c r="I46" s="86"/>
      <c r="J46" s="86"/>
      <c r="K46" s="86"/>
      <c r="L46" s="86"/>
      <c r="M46" s="86"/>
      <c r="N46" s="86"/>
      <c r="O46" s="86"/>
      <c r="P46" s="86"/>
      <c r="Q46" s="45"/>
    </row>
    <row r="47" spans="1:17" s="43" customFormat="1" ht="20.100000000000001" customHeight="1" x14ac:dyDescent="0.25">
      <c r="A47" s="72"/>
      <c r="B47" s="86"/>
      <c r="C47" s="86"/>
      <c r="D47" s="86"/>
      <c r="E47" s="86"/>
      <c r="F47" s="86"/>
      <c r="G47" s="86"/>
      <c r="H47" s="86"/>
      <c r="I47" s="86"/>
      <c r="J47" s="86"/>
      <c r="K47" s="86"/>
      <c r="L47" s="86"/>
      <c r="M47" s="86"/>
      <c r="N47" s="86"/>
      <c r="O47" s="86"/>
      <c r="P47" s="86"/>
      <c r="Q47" s="73"/>
    </row>
    <row r="48" spans="1:17" s="43" customFormat="1" x14ac:dyDescent="0.25">
      <c r="A48" s="72"/>
      <c r="B48" s="72" t="s">
        <v>423</v>
      </c>
      <c r="C48" s="72"/>
      <c r="D48" s="74" t="str">
        <f>VLOOKUP(G14,Daten!T2:V5,3)</f>
        <v>Wählen Sie zunächst eine Fördervariante aus.</v>
      </c>
      <c r="E48" s="75"/>
      <c r="F48" s="75"/>
      <c r="G48" s="75"/>
      <c r="H48" s="75"/>
      <c r="I48" s="75"/>
      <c r="J48" s="75"/>
      <c r="K48" s="72"/>
      <c r="L48" s="72" t="s">
        <v>19</v>
      </c>
      <c r="M48" s="72"/>
      <c r="N48" s="72"/>
      <c r="O48" s="72"/>
      <c r="P48" s="72"/>
      <c r="Q48" s="73"/>
    </row>
    <row r="49" spans="1:17" s="43" customFormat="1" ht="15" customHeight="1" x14ac:dyDescent="0.25">
      <c r="A49" s="72"/>
      <c r="B49" s="72"/>
      <c r="C49" s="76"/>
      <c r="D49" s="77" t="str">
        <f>IF(G14=Daten!T1,"","- Anlage 2 - Berechnungshilfe Sozial &amp; Mobil")</f>
        <v/>
      </c>
      <c r="E49" s="78"/>
      <c r="F49" s="78"/>
      <c r="G49" s="78"/>
      <c r="H49" s="78"/>
      <c r="I49" s="78"/>
      <c r="J49" s="78"/>
      <c r="K49" s="78"/>
      <c r="L49" s="72"/>
      <c r="M49" s="72"/>
      <c r="N49" s="72"/>
      <c r="O49" s="72"/>
      <c r="P49" s="72"/>
      <c r="Q49" s="73"/>
    </row>
    <row r="50" spans="1:17" s="43" customFormat="1" ht="15" customHeight="1" x14ac:dyDescent="0.25">
      <c r="A50" s="72"/>
      <c r="B50" s="78"/>
      <c r="C50" s="78"/>
      <c r="D50" s="77" t="str">
        <f>VLOOKUP(G14,Daten!T2:W5,4)</f>
        <v/>
      </c>
      <c r="E50" s="78"/>
      <c r="F50" s="78"/>
      <c r="G50" s="78"/>
      <c r="H50" s="78"/>
      <c r="I50" s="78"/>
      <c r="J50" s="78"/>
      <c r="K50" s="78"/>
      <c r="L50" s="79"/>
      <c r="M50" s="79"/>
      <c r="N50" s="79"/>
      <c r="O50" s="79"/>
      <c r="P50" s="79"/>
      <c r="Q50" s="73"/>
    </row>
    <row r="51" spans="1:17" x14ac:dyDescent="0.25">
      <c r="A51" s="48"/>
      <c r="B51" s="80" t="str">
        <f ca="1">CONCATENATE("Datum: ",TEXT(TODAY(),"TT.MM.JJJJ"))</f>
        <v>Datum: 05.12.2022</v>
      </c>
      <c r="C51" s="78"/>
      <c r="D51" s="78"/>
      <c r="E51" s="78"/>
      <c r="F51" s="78"/>
      <c r="G51" s="78"/>
      <c r="H51" s="78"/>
      <c r="I51" s="78"/>
      <c r="J51" s="78"/>
      <c r="K51" s="78"/>
      <c r="L51" s="96" t="s">
        <v>18</v>
      </c>
      <c r="M51" s="97"/>
      <c r="N51" s="97"/>
      <c r="O51" s="97"/>
      <c r="P51" s="98"/>
      <c r="Q51" s="81"/>
    </row>
    <row r="52" spans="1:17" ht="9.9499999999999993" customHeight="1" x14ac:dyDescent="0.25">
      <c r="A52" s="48"/>
      <c r="B52" s="48"/>
      <c r="C52" s="48"/>
      <c r="D52" s="48"/>
      <c r="E52" s="48"/>
      <c r="F52" s="48"/>
      <c r="G52" s="48"/>
      <c r="H52" s="48"/>
      <c r="I52" s="48"/>
      <c r="J52" s="48"/>
      <c r="K52" s="53"/>
      <c r="L52" s="53"/>
      <c r="M52" s="53"/>
      <c r="N52" s="53"/>
      <c r="O52" s="53"/>
      <c r="P52" s="53"/>
      <c r="Q52" s="45"/>
    </row>
    <row r="53" spans="1:17" x14ac:dyDescent="0.25">
      <c r="A53" s="48"/>
      <c r="B53" s="48"/>
      <c r="C53" s="95" t="s">
        <v>14</v>
      </c>
      <c r="D53" s="95"/>
      <c r="E53" s="95"/>
      <c r="F53" s="95"/>
      <c r="G53" s="95"/>
      <c r="H53" s="95"/>
      <c r="I53" s="95"/>
      <c r="J53" s="95"/>
      <c r="K53" s="95"/>
      <c r="L53" s="95"/>
      <c r="M53" s="95"/>
      <c r="N53" s="95"/>
      <c r="O53" s="95"/>
      <c r="P53" s="82"/>
      <c r="Q53" s="45"/>
    </row>
    <row r="54" spans="1:17" ht="15" hidden="1" customHeight="1" x14ac:dyDescent="0.25">
      <c r="C54" s="44"/>
      <c r="E54" s="41"/>
    </row>
  </sheetData>
  <sheetProtection password="E563" sheet="1" objects="1" scenarios="1"/>
  <mergeCells count="79">
    <mergeCell ref="B42:J44"/>
    <mergeCell ref="L43:N43"/>
    <mergeCell ref="O43:P43"/>
    <mergeCell ref="K44:N44"/>
    <mergeCell ref="O44:P44"/>
    <mergeCell ref="O36:P36"/>
    <mergeCell ref="M37:N37"/>
    <mergeCell ref="O35:P35"/>
    <mergeCell ref="O34:P34"/>
    <mergeCell ref="O33:P33"/>
    <mergeCell ref="L42:N42"/>
    <mergeCell ref="K40:L40"/>
    <mergeCell ref="K41:L41"/>
    <mergeCell ref="O42:P42"/>
    <mergeCell ref="M39:N39"/>
    <mergeCell ref="M40:N40"/>
    <mergeCell ref="M41:N41"/>
    <mergeCell ref="O41:P41"/>
    <mergeCell ref="O40:P40"/>
    <mergeCell ref="O39:P39"/>
    <mergeCell ref="O38:P38"/>
    <mergeCell ref="O37:P37"/>
    <mergeCell ref="K33:L33"/>
    <mergeCell ref="D37:E37"/>
    <mergeCell ref="F35:J35"/>
    <mergeCell ref="F36:J36"/>
    <mergeCell ref="F39:J39"/>
    <mergeCell ref="M32:N32"/>
    <mergeCell ref="M33:N33"/>
    <mergeCell ref="M34:N34"/>
    <mergeCell ref="M35:N35"/>
    <mergeCell ref="M36:N36"/>
    <mergeCell ref="G10:P10"/>
    <mergeCell ref="G11:P11"/>
    <mergeCell ref="G15:P15"/>
    <mergeCell ref="G12:P12"/>
    <mergeCell ref="K32:L32"/>
    <mergeCell ref="O32:P32"/>
    <mergeCell ref="G17:P17"/>
    <mergeCell ref="F30:H30"/>
    <mergeCell ref="B19:P24"/>
    <mergeCell ref="G13:P13"/>
    <mergeCell ref="G14:P14"/>
    <mergeCell ref="F27:H27"/>
    <mergeCell ref="G16:P16"/>
    <mergeCell ref="F31:J31"/>
    <mergeCell ref="D32:E32"/>
    <mergeCell ref="O31:P31"/>
    <mergeCell ref="C53:O53"/>
    <mergeCell ref="L51:P51"/>
    <mergeCell ref="F40:J40"/>
    <mergeCell ref="F41:J41"/>
    <mergeCell ref="D33:E33"/>
    <mergeCell ref="D34:E34"/>
    <mergeCell ref="D35:E35"/>
    <mergeCell ref="D36:E36"/>
    <mergeCell ref="K34:L34"/>
    <mergeCell ref="K35:L35"/>
    <mergeCell ref="K36:L36"/>
    <mergeCell ref="K39:L39"/>
    <mergeCell ref="D39:E39"/>
    <mergeCell ref="K37:L37"/>
    <mergeCell ref="F37:J37"/>
    <mergeCell ref="B18:C18"/>
    <mergeCell ref="B25:D25"/>
    <mergeCell ref="B46:P47"/>
    <mergeCell ref="M38:N38"/>
    <mergeCell ref="K38:L38"/>
    <mergeCell ref="F38:J38"/>
    <mergeCell ref="D38:E38"/>
    <mergeCell ref="D40:E40"/>
    <mergeCell ref="D41:E41"/>
    <mergeCell ref="D31:E31"/>
    <mergeCell ref="F32:J32"/>
    <mergeCell ref="F33:J33"/>
    <mergeCell ref="F34:J34"/>
    <mergeCell ref="M29:P29"/>
    <mergeCell ref="K31:L31"/>
    <mergeCell ref="M31:N31"/>
  </mergeCells>
  <conditionalFormatting sqref="F30">
    <cfRule type="containsText" dxfId="47" priority="154" operator="containsText" text="bitte ausfüllen…">
      <formula>NOT(ISERROR(SEARCH("bitte ausfüllen…",F30)))</formula>
    </cfRule>
  </conditionalFormatting>
  <conditionalFormatting sqref="G10:G12 C32:C41">
    <cfRule type="containsText" dxfId="46" priority="146" operator="containsText" text="bitte ausfüllen…">
      <formula>NOT(ISERROR(SEARCH("bitte ausfüllen…",C10)))</formula>
    </cfRule>
  </conditionalFormatting>
  <conditionalFormatting sqref="K34:K38">
    <cfRule type="containsText" dxfId="45" priority="91" operator="containsText" text="bitte auswählen…">
      <formula>NOT(ISERROR(SEARCH("bitte auswählen…",K34)))</formula>
    </cfRule>
  </conditionalFormatting>
  <conditionalFormatting sqref="F34:F38">
    <cfRule type="containsText" dxfId="44" priority="139" operator="containsText" text="bitte auswählen…">
      <formula>NOT(ISERROR(SEARCH("bitte auswählen…",F34)))</formula>
    </cfRule>
  </conditionalFormatting>
  <conditionalFormatting sqref="D32:D41">
    <cfRule type="containsText" dxfId="43" priority="89" operator="containsText" text="bitte auswählen…">
      <formula>NOT(ISERROR(SEARCH("bitte auswählen…",D32)))</formula>
    </cfRule>
  </conditionalFormatting>
  <conditionalFormatting sqref="G13">
    <cfRule type="containsText" dxfId="42" priority="84" operator="containsText" text="bitte ausfüllen…">
      <formula>NOT(ISERROR(SEARCH("bitte ausfüllen…",G13)))</formula>
    </cfRule>
  </conditionalFormatting>
  <conditionalFormatting sqref="G15">
    <cfRule type="containsText" dxfId="41" priority="82" operator="containsText" text="bitte auswählen…">
      <formula>NOT(ISERROR(SEARCH("bitte auswählen…",G15)))</formula>
    </cfRule>
  </conditionalFormatting>
  <conditionalFormatting sqref="F27">
    <cfRule type="containsText" dxfId="40" priority="78" operator="containsText" text="bitte ausfüllen…">
      <formula>NOT(ISERROR(SEARCH("bitte ausfüllen…",F27)))</formula>
    </cfRule>
  </conditionalFormatting>
  <conditionalFormatting sqref="F27">
    <cfRule type="containsText" dxfId="39" priority="77" operator="containsText" text="bitte ausfüllen…">
      <formula>NOT(ISERROR(SEARCH("bitte ausfüllen…",F27)))</formula>
    </cfRule>
  </conditionalFormatting>
  <conditionalFormatting sqref="L51">
    <cfRule type="containsText" dxfId="38" priority="75" operator="containsText" text="Nachname, Vorname eintragen…">
      <formula>NOT(ISERROR(SEARCH("Nachname, Vorname eintragen…",L51)))</formula>
    </cfRule>
  </conditionalFormatting>
  <conditionalFormatting sqref="B42 O42 K42:L42">
    <cfRule type="expression" dxfId="37" priority="73">
      <formula>$A$40=FALSE</formula>
    </cfRule>
  </conditionalFormatting>
  <conditionalFormatting sqref="G17">
    <cfRule type="containsText" dxfId="36" priority="71" operator="containsText" text="bitte auswählen…">
      <formula>NOT(ISERROR(SEARCH("bitte auswählen…",G17)))</formula>
    </cfRule>
  </conditionalFormatting>
  <conditionalFormatting sqref="K35">
    <cfRule type="containsText" dxfId="35" priority="67" operator="containsText" text="bitte auswählen…">
      <formula>NOT(ISERROR(SEARCH("bitte auswählen…",K35)))</formula>
    </cfRule>
  </conditionalFormatting>
  <conditionalFormatting sqref="F35">
    <cfRule type="containsText" dxfId="34" priority="69" operator="containsText" text="bitte auswählen…">
      <formula>NOT(ISERROR(SEARCH("bitte auswählen…",F35)))</formula>
    </cfRule>
  </conditionalFormatting>
  <conditionalFormatting sqref="F34">
    <cfRule type="containsText" dxfId="33" priority="66" operator="containsText" text="bitte auswählen…">
      <formula>NOT(ISERROR(SEARCH("bitte auswählen…",F34)))</formula>
    </cfRule>
  </conditionalFormatting>
  <conditionalFormatting sqref="K34">
    <cfRule type="containsText" dxfId="32" priority="63" operator="containsText" text="bitte auswählen…">
      <formula>NOT(ISERROR(SEARCH("bitte auswählen…",K34)))</formula>
    </cfRule>
  </conditionalFormatting>
  <conditionalFormatting sqref="G12">
    <cfRule type="containsText" dxfId="31" priority="60" operator="containsText" text="bitte ausfüllen…">
      <formula>NOT(ISERROR(SEARCH("bitte ausfüllen…",G12)))</formula>
    </cfRule>
  </conditionalFormatting>
  <conditionalFormatting sqref="G12">
    <cfRule type="containsText" dxfId="30" priority="59" operator="containsText" text="bitte ausfüllen…">
      <formula>NOT(ISERROR(SEARCH("bitte ausfüllen…",G12)))</formula>
    </cfRule>
  </conditionalFormatting>
  <conditionalFormatting sqref="G10:P10">
    <cfRule type="containsText" dxfId="29" priority="58" operator="containsText" text="bitte ausfüllen…">
      <formula>NOT(ISERROR(SEARCH("bitte ausfüllen…",G10)))</formula>
    </cfRule>
  </conditionalFormatting>
  <conditionalFormatting sqref="G14">
    <cfRule type="containsText" dxfId="28" priority="57" operator="containsText" text="bitte ausfüllen…">
      <formula>NOT(ISERROR(SEARCH("bitte ausfüllen…",G14)))</formula>
    </cfRule>
  </conditionalFormatting>
  <conditionalFormatting sqref="G14">
    <cfRule type="containsText" dxfId="27" priority="56" operator="containsText" text="bitte auswählen…">
      <formula>NOT(ISERROR(SEARCH("bitte auswählen…",G14)))</formula>
    </cfRule>
  </conditionalFormatting>
  <conditionalFormatting sqref="G16">
    <cfRule type="containsText" dxfId="26" priority="55" operator="containsText" text="bitte ausfüllen…">
      <formula>NOT(ISERROR(SEARCH("bitte ausfüllen…",G16)))</formula>
    </cfRule>
  </conditionalFormatting>
  <conditionalFormatting sqref="G16">
    <cfRule type="containsText" dxfId="25" priority="54" operator="containsText" text="bitte auswählen…">
      <formula>NOT(ISERROR(SEARCH("bitte auswählen…",G16)))</formula>
    </cfRule>
  </conditionalFormatting>
  <conditionalFormatting sqref="B30">
    <cfRule type="containsText" dxfId="24" priority="52" operator="containsText" text="Die Anzahl der beantragten Ladegeräte darf die beantragten BEV nicht übersteigen, siehe Förderaufruf">
      <formula>NOT(ISERROR(SEARCH("Die Anzahl der beantragten Ladegeräte darf die beantragten BEV nicht übersteigen, siehe Förderaufruf",B30)))</formula>
    </cfRule>
  </conditionalFormatting>
  <conditionalFormatting sqref="K33">
    <cfRule type="containsText" dxfId="23" priority="48" operator="containsText" text="bitte auswählen…">
      <formula>NOT(ISERROR(SEARCH("bitte auswählen…",K33)))</formula>
    </cfRule>
  </conditionalFormatting>
  <conditionalFormatting sqref="F33">
    <cfRule type="containsText" dxfId="22" priority="50" operator="containsText" text="bitte auswählen…">
      <formula>NOT(ISERROR(SEARCH("bitte auswählen…",F33)))</formula>
    </cfRule>
  </conditionalFormatting>
  <conditionalFormatting sqref="F32">
    <cfRule type="containsText" dxfId="21" priority="47" operator="containsText" text="bitte auswählen…">
      <formula>NOT(ISERROR(SEARCH("bitte auswählen…",F32)))</formula>
    </cfRule>
  </conditionalFormatting>
  <conditionalFormatting sqref="K32">
    <cfRule type="containsText" dxfId="20" priority="44" operator="containsText" text="bitte auswählen…">
      <formula>NOT(ISERROR(SEARCH("bitte auswählen…",K32)))</formula>
    </cfRule>
  </conditionalFormatting>
  <conditionalFormatting sqref="K39:K41">
    <cfRule type="containsText" dxfId="19" priority="32" operator="containsText" text="bitte auswählen…">
      <formula>NOT(ISERROR(SEARCH("bitte auswählen…",K39)))</formula>
    </cfRule>
  </conditionalFormatting>
  <conditionalFormatting sqref="F39:F41">
    <cfRule type="containsText" dxfId="18" priority="33" operator="containsText" text="bitte auswählen…">
      <formula>NOT(ISERROR(SEARCH("bitte auswählen…",F39)))</formula>
    </cfRule>
  </conditionalFormatting>
  <conditionalFormatting sqref="D39:D41">
    <cfRule type="containsText" dxfId="17" priority="31" operator="containsText" text="bitte auswählen…">
      <formula>NOT(ISERROR(SEARCH("bitte auswählen…",D39)))</formula>
    </cfRule>
  </conditionalFormatting>
  <conditionalFormatting sqref="B31:P41">
    <cfRule type="expression" dxfId="1" priority="30">
      <formula>$A$31&lt;0</formula>
    </cfRule>
  </conditionalFormatting>
  <conditionalFormatting sqref="B29">
    <cfRule type="containsText" dxfId="16" priority="27" operator="containsText" text="Die Anzahl der beantragten Ladegeräte darf die beantragten BEV nicht übersteigen, siehe Förderaufruf">
      <formula>NOT(ISERROR(SEARCH("Die Anzahl der beantragten Ladegeräte darf die beantragten BEV nicht übersteigen, siehe Förderaufruf",B29)))</formula>
    </cfRule>
  </conditionalFormatting>
  <conditionalFormatting sqref="K32">
    <cfRule type="containsText" dxfId="15" priority="13" operator="containsText" text="bitte auswählen…">
      <formula>NOT(ISERROR(SEARCH("bitte auswählen…",K32)))</formula>
    </cfRule>
  </conditionalFormatting>
  <conditionalFormatting sqref="F32">
    <cfRule type="containsText" dxfId="14" priority="14" operator="containsText" text="bitte auswählen…">
      <formula>NOT(ISERROR(SEARCH("bitte auswählen…",F32)))</formula>
    </cfRule>
  </conditionalFormatting>
  <conditionalFormatting sqref="M32:P41">
    <cfRule type="expression" dxfId="0" priority="12">
      <formula>$M$29&lt;&gt;""</formula>
    </cfRule>
  </conditionalFormatting>
  <conditionalFormatting sqref="K42:P44 M31 O31">
    <cfRule type="expression" dxfId="13" priority="11">
      <formula>$M$29&lt;&gt;""</formula>
    </cfRule>
  </conditionalFormatting>
  <dataValidations count="4">
    <dataValidation type="list" allowBlank="1" showInputMessage="1" showErrorMessage="1" sqref="F32:F41">
      <formula1>gegenstand</formula1>
    </dataValidation>
    <dataValidation type="list" allowBlank="1" showInputMessage="1" showErrorMessage="1" sqref="G16:P17">
      <formula1>bafa</formula1>
    </dataValidation>
    <dataValidation type="list" allowBlank="1" showInputMessage="1" showErrorMessage="1" sqref="G15:P15">
      <formula1>KMU</formula1>
    </dataValidation>
    <dataValidation type="list" allowBlank="1" showInputMessage="1" showErrorMessage="1" sqref="G14:P14">
      <formula1>f_art</formula1>
    </dataValidation>
  </dataValidations>
  <hyperlinks>
    <hyperlink ref="C53" r:id="rId1"/>
    <hyperlink ref="B46:P47" r:id="rId2" display="Das Antragsformular können Sie auf foerderportal.bund.de/easyonline ausfüllen. Das rechtsverbindlich unterschriebene Original übersenden Sie zusammen mit den erforderlichen Anlagen an den Projektträger."/>
  </hyperlinks>
  <pageMargins left="0.7" right="0.7" top="0.75" bottom="0.75" header="0.3" footer="0.3"/>
  <pageSetup paperSize="9" scale="93" orientation="portrait" r:id="rId3"/>
  <colBreaks count="1" manualBreakCount="1">
    <brk id="16" max="49" man="1"/>
  </colBreaks>
  <drawing r:id="rId4"/>
  <extLst>
    <ext xmlns:x14="http://schemas.microsoft.com/office/spreadsheetml/2009/9/main" uri="{78C0D931-6437-407d-A8EE-F0AAD7539E65}">
      <x14:conditionalFormattings>
        <x14:conditionalFormatting xmlns:xm="http://schemas.microsoft.com/office/excel/2006/main">
          <x14:cfRule type="cellIs" priority="15" operator="equal" id="{A610EAD3-F135-45B7-AB46-CE041FCC7A66}">
            <xm:f>Daten!$V$5</xm:f>
            <x14:dxf>
              <font>
                <color rgb="FF9C0006"/>
              </font>
            </x14:dxf>
          </x14:cfRule>
          <xm:sqref>D48</xm:sqref>
        </x14:conditionalFormatting>
        <x14:conditionalFormatting xmlns:xm="http://schemas.microsoft.com/office/excel/2006/main">
          <x14:cfRule type="expression" priority="10" id="{BB9531B1-8F89-46A9-839E-3C01CA529A25}">
            <xm:f>$C$40=Daten!$H$2</xm:f>
            <x14:dxf>
              <font>
                <color theme="0"/>
              </font>
              <fill>
                <patternFill>
                  <bgColor theme="0"/>
                </patternFill>
              </fill>
            </x14:dxf>
          </x14:cfRule>
          <xm:sqref>B41:P41</xm:sqref>
        </x14:conditionalFormatting>
        <x14:conditionalFormatting xmlns:xm="http://schemas.microsoft.com/office/excel/2006/main">
          <x14:cfRule type="expression" priority="9" id="{950DB65D-4B1F-4162-985F-5E777401DAD1}">
            <xm:f>$C$39=Daten!$H$2</xm:f>
            <x14:dxf>
              <font>
                <color theme="0"/>
              </font>
              <fill>
                <patternFill>
                  <bgColor theme="0"/>
                </patternFill>
              </fill>
            </x14:dxf>
          </x14:cfRule>
          <xm:sqref>B40:P40</xm:sqref>
        </x14:conditionalFormatting>
        <x14:conditionalFormatting xmlns:xm="http://schemas.microsoft.com/office/excel/2006/main">
          <x14:cfRule type="expression" priority="8" id="{427F1363-D13E-4C8D-B81C-04C4FEA2595B}">
            <xm:f>$C$38=Daten!$H$2</xm:f>
            <x14:dxf>
              <font>
                <color theme="0"/>
              </font>
              <fill>
                <patternFill>
                  <bgColor theme="0"/>
                </patternFill>
              </fill>
            </x14:dxf>
          </x14:cfRule>
          <xm:sqref>B39:P39</xm:sqref>
        </x14:conditionalFormatting>
        <x14:conditionalFormatting xmlns:xm="http://schemas.microsoft.com/office/excel/2006/main">
          <x14:cfRule type="expression" priority="7" id="{5F743B08-C976-46DF-BC84-6A9FCE0048A7}">
            <xm:f>$C$37=Daten!$H$2</xm:f>
            <x14:dxf>
              <font>
                <color theme="0"/>
              </font>
              <fill>
                <patternFill>
                  <bgColor theme="0"/>
                </patternFill>
              </fill>
            </x14:dxf>
          </x14:cfRule>
          <xm:sqref>B38:P38</xm:sqref>
        </x14:conditionalFormatting>
        <x14:conditionalFormatting xmlns:xm="http://schemas.microsoft.com/office/excel/2006/main">
          <x14:cfRule type="expression" priority="6" id="{27B91223-8731-41BF-83E9-87EC372C2297}">
            <xm:f>$C$36=Daten!$H$2</xm:f>
            <x14:dxf>
              <font>
                <color theme="0"/>
              </font>
              <fill>
                <patternFill>
                  <bgColor theme="0"/>
                </patternFill>
              </fill>
            </x14:dxf>
          </x14:cfRule>
          <xm:sqref>B37:P37</xm:sqref>
        </x14:conditionalFormatting>
        <x14:conditionalFormatting xmlns:xm="http://schemas.microsoft.com/office/excel/2006/main">
          <x14:cfRule type="expression" priority="5" id="{6997C39D-1896-43BC-8983-42F4AB4DAEC2}">
            <xm:f>$C$35=Daten!$H$2</xm:f>
            <x14:dxf>
              <font>
                <color theme="0"/>
              </font>
              <fill>
                <patternFill>
                  <bgColor theme="0"/>
                </patternFill>
              </fill>
            </x14:dxf>
          </x14:cfRule>
          <xm:sqref>B36:P36</xm:sqref>
        </x14:conditionalFormatting>
        <x14:conditionalFormatting xmlns:xm="http://schemas.microsoft.com/office/excel/2006/main">
          <x14:cfRule type="expression" priority="4" id="{00D99213-07D6-471D-9D81-0A7CD597D090}">
            <xm:f>$C$34=Daten!$H$2</xm:f>
            <x14:dxf>
              <font>
                <color theme="0"/>
              </font>
              <fill>
                <patternFill>
                  <bgColor theme="0"/>
                </patternFill>
              </fill>
            </x14:dxf>
          </x14:cfRule>
          <xm:sqref>B35:P35</xm:sqref>
        </x14:conditionalFormatting>
        <x14:conditionalFormatting xmlns:xm="http://schemas.microsoft.com/office/excel/2006/main">
          <x14:cfRule type="expression" priority="3" id="{9260D9ED-329E-4583-A9C2-EFC77233CB41}">
            <xm:f>$C$33=Daten!$H$2</xm:f>
            <x14:dxf>
              <font>
                <color theme="0"/>
              </font>
              <fill>
                <patternFill>
                  <bgColor theme="0"/>
                </patternFill>
              </fill>
            </x14:dxf>
          </x14:cfRule>
          <xm:sqref>B34:P34</xm:sqref>
        </x14:conditionalFormatting>
        <x14:conditionalFormatting xmlns:xm="http://schemas.microsoft.com/office/excel/2006/main">
          <x14:cfRule type="expression" priority="2" id="{5146C7D3-251D-439C-9199-9849ECF908DE}">
            <xm:f>$C$32=Daten!$H$2</xm:f>
            <x14:dxf>
              <font>
                <color theme="0"/>
              </font>
              <fill>
                <patternFill>
                  <bgColor theme="0"/>
                </patternFill>
              </fill>
            </x14:dxf>
          </x14:cfRule>
          <xm:sqref>B33:P33 D34:E41</xm:sqref>
        </x14:conditionalFormatting>
        <x14:conditionalFormatting xmlns:xm="http://schemas.microsoft.com/office/excel/2006/main">
          <x14:cfRule type="expression" priority="1" id="{090EC00B-478A-43AA-8CA5-6DDFF71C4589}">
            <xm:f>$B$42=Daten!$R$11</xm:f>
            <x14:dxf>
              <font>
                <b/>
                <i val="0"/>
                <color rgb="FFC00000"/>
              </font>
            </x14:dxf>
          </x14:cfRule>
          <xm:sqref>B42:J44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Daten!$B$2:$B$4</xm:f>
          </x14:formula1>
          <xm:sqref>K32:K41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M123"/>
  <sheetViews>
    <sheetView zoomScaleNormal="100" workbookViewId="0">
      <selection activeCell="B38" sqref="B38"/>
    </sheetView>
  </sheetViews>
  <sheetFormatPr baseColWidth="10" defaultColWidth="0" defaultRowHeight="15" zeroHeight="1" x14ac:dyDescent="0.25"/>
  <cols>
    <col min="1" max="1" width="10.7109375" style="27" customWidth="1"/>
    <col min="2" max="2" width="35.7109375" style="28" customWidth="1"/>
    <col min="3" max="3" width="55.7109375" style="28" customWidth="1"/>
    <col min="4" max="4" width="10.7109375" style="27" customWidth="1"/>
    <col min="5" max="5" width="0" style="29" hidden="1" customWidth="1"/>
    <col min="6" max="6" width="35.5703125" style="29" hidden="1" customWidth="1"/>
    <col min="7" max="507" width="0" style="29" hidden="1" customWidth="1"/>
    <col min="508" max="16384" width="11.42578125" style="29" hidden="1"/>
  </cols>
  <sheetData>
    <row r="1" spans="2:3" x14ac:dyDescent="0.25"/>
    <row r="2" spans="2:3" x14ac:dyDescent="0.25">
      <c r="B2" s="30" t="s">
        <v>524</v>
      </c>
    </row>
    <row r="3" spans="2:3" ht="5.0999999999999996" customHeight="1" x14ac:dyDescent="0.25"/>
    <row r="4" spans="2:3" ht="39.950000000000003" customHeight="1" x14ac:dyDescent="0.25">
      <c r="B4" s="122" t="s">
        <v>525</v>
      </c>
      <c r="C4" s="122"/>
    </row>
    <row r="5" spans="2:3" ht="15" customHeight="1" x14ac:dyDescent="0.25">
      <c r="B5" s="83"/>
      <c r="C5" s="83"/>
    </row>
    <row r="6" spans="2:3" ht="15" customHeight="1" x14ac:dyDescent="0.25">
      <c r="B6" s="123" t="s">
        <v>528</v>
      </c>
      <c r="C6" s="123"/>
    </row>
    <row r="7" spans="2:3" x14ac:dyDescent="0.25"/>
    <row r="8" spans="2:3" x14ac:dyDescent="0.25">
      <c r="B8" s="31" t="s">
        <v>397</v>
      </c>
      <c r="C8" s="32" t="s">
        <v>430</v>
      </c>
    </row>
    <row r="9" spans="2:3" x14ac:dyDescent="0.25">
      <c r="B9" s="33" t="s">
        <v>436</v>
      </c>
      <c r="C9" s="34" t="s">
        <v>27</v>
      </c>
    </row>
    <row r="10" spans="2:3" x14ac:dyDescent="0.25">
      <c r="B10" s="35" t="s">
        <v>507</v>
      </c>
      <c r="C10" s="36" t="s">
        <v>31</v>
      </c>
    </row>
    <row r="11" spans="2:3" x14ac:dyDescent="0.25">
      <c r="B11" s="33" t="s">
        <v>508</v>
      </c>
      <c r="C11" s="34" t="s">
        <v>35</v>
      </c>
    </row>
    <row r="12" spans="2:3" x14ac:dyDescent="0.25">
      <c r="B12" s="35" t="s">
        <v>437</v>
      </c>
      <c r="C12" s="36" t="s">
        <v>39</v>
      </c>
    </row>
    <row r="13" spans="2:3" x14ac:dyDescent="0.25">
      <c r="B13" s="33" t="s">
        <v>438</v>
      </c>
      <c r="C13" s="34" t="s">
        <v>43</v>
      </c>
    </row>
    <row r="14" spans="2:3" x14ac:dyDescent="0.25">
      <c r="B14" s="35" t="s">
        <v>439</v>
      </c>
      <c r="C14" s="36" t="s">
        <v>47</v>
      </c>
    </row>
    <row r="15" spans="2:3" x14ac:dyDescent="0.25">
      <c r="B15" s="33" t="s">
        <v>440</v>
      </c>
      <c r="C15" s="34" t="s">
        <v>51</v>
      </c>
    </row>
    <row r="16" spans="2:3" x14ac:dyDescent="0.25">
      <c r="B16" s="35" t="s">
        <v>441</v>
      </c>
      <c r="C16" s="36" t="s">
        <v>431</v>
      </c>
    </row>
    <row r="17" spans="2:3" x14ac:dyDescent="0.25">
      <c r="B17" s="33" t="s">
        <v>442</v>
      </c>
      <c r="C17" s="34" t="s">
        <v>59</v>
      </c>
    </row>
    <row r="18" spans="2:3" x14ac:dyDescent="0.25">
      <c r="B18" s="35" t="s">
        <v>443</v>
      </c>
      <c r="C18" s="36" t="s">
        <v>65</v>
      </c>
    </row>
    <row r="19" spans="2:3" x14ac:dyDescent="0.25">
      <c r="B19" s="33" t="s">
        <v>444</v>
      </c>
      <c r="C19" s="34" t="s">
        <v>71</v>
      </c>
    </row>
    <row r="20" spans="2:3" x14ac:dyDescent="0.25">
      <c r="B20" s="35" t="s">
        <v>445</v>
      </c>
      <c r="C20" s="36" t="s">
        <v>79</v>
      </c>
    </row>
    <row r="21" spans="2:3" x14ac:dyDescent="0.25">
      <c r="B21" s="33" t="s">
        <v>446</v>
      </c>
      <c r="C21" s="34" t="s">
        <v>83</v>
      </c>
    </row>
    <row r="22" spans="2:3" x14ac:dyDescent="0.25">
      <c r="B22" s="35" t="s">
        <v>447</v>
      </c>
      <c r="C22" s="36" t="s">
        <v>87</v>
      </c>
    </row>
    <row r="23" spans="2:3" x14ac:dyDescent="0.25">
      <c r="B23" s="33" t="s">
        <v>448</v>
      </c>
      <c r="C23" s="34" t="s">
        <v>79</v>
      </c>
    </row>
    <row r="24" spans="2:3" x14ac:dyDescent="0.25">
      <c r="B24" s="35" t="s">
        <v>449</v>
      </c>
      <c r="C24" s="36" t="s">
        <v>93</v>
      </c>
    </row>
    <row r="25" spans="2:3" x14ac:dyDescent="0.25">
      <c r="B25" s="33" t="s">
        <v>450</v>
      </c>
      <c r="C25" s="34" t="s">
        <v>99</v>
      </c>
    </row>
    <row r="26" spans="2:3" x14ac:dyDescent="0.25">
      <c r="B26" s="35" t="s">
        <v>451</v>
      </c>
      <c r="C26" s="36" t="s">
        <v>105</v>
      </c>
    </row>
    <row r="27" spans="2:3" x14ac:dyDescent="0.25">
      <c r="B27" s="33" t="s">
        <v>452</v>
      </c>
      <c r="C27" s="34" t="s">
        <v>111</v>
      </c>
    </row>
    <row r="28" spans="2:3" x14ac:dyDescent="0.25">
      <c r="B28" s="35" t="s">
        <v>453</v>
      </c>
      <c r="C28" s="36" t="s">
        <v>115</v>
      </c>
    </row>
    <row r="29" spans="2:3" x14ac:dyDescent="0.25">
      <c r="B29" s="33" t="s">
        <v>510</v>
      </c>
      <c r="C29" s="34" t="s">
        <v>123</v>
      </c>
    </row>
    <row r="30" spans="2:3" x14ac:dyDescent="0.25">
      <c r="B30" s="35" t="s">
        <v>509</v>
      </c>
      <c r="C30" s="36" t="s">
        <v>119</v>
      </c>
    </row>
    <row r="31" spans="2:3" x14ac:dyDescent="0.25">
      <c r="B31" s="33" t="s">
        <v>511</v>
      </c>
      <c r="C31" s="34" t="s">
        <v>129</v>
      </c>
    </row>
    <row r="32" spans="2:3" x14ac:dyDescent="0.25">
      <c r="B32" s="35" t="s">
        <v>512</v>
      </c>
      <c r="C32" s="36" t="s">
        <v>123</v>
      </c>
    </row>
    <row r="33" spans="2:3" x14ac:dyDescent="0.25">
      <c r="B33" s="33" t="s">
        <v>454</v>
      </c>
      <c r="C33" s="34" t="s">
        <v>136</v>
      </c>
    </row>
    <row r="34" spans="2:3" x14ac:dyDescent="0.25">
      <c r="B34" s="35" t="s">
        <v>455</v>
      </c>
      <c r="C34" s="36" t="s">
        <v>142</v>
      </c>
    </row>
    <row r="35" spans="2:3" x14ac:dyDescent="0.25">
      <c r="B35" s="33" t="s">
        <v>513</v>
      </c>
      <c r="C35" s="34" t="s">
        <v>111</v>
      </c>
    </row>
    <row r="36" spans="2:3" x14ac:dyDescent="0.25">
      <c r="B36" s="35" t="s">
        <v>514</v>
      </c>
      <c r="C36" s="36" t="s">
        <v>150</v>
      </c>
    </row>
    <row r="37" spans="2:3" x14ac:dyDescent="0.25">
      <c r="B37" s="33" t="s">
        <v>456</v>
      </c>
      <c r="C37" s="34" t="s">
        <v>432</v>
      </c>
    </row>
    <row r="38" spans="2:3" x14ac:dyDescent="0.25">
      <c r="B38" s="35" t="s">
        <v>457</v>
      </c>
      <c r="C38" s="36" t="s">
        <v>158</v>
      </c>
    </row>
    <row r="39" spans="2:3" x14ac:dyDescent="0.25">
      <c r="B39" s="33" t="s">
        <v>458</v>
      </c>
      <c r="C39" s="34" t="s">
        <v>162</v>
      </c>
    </row>
    <row r="40" spans="2:3" x14ac:dyDescent="0.25">
      <c r="B40" s="35" t="s">
        <v>459</v>
      </c>
      <c r="C40" s="36" t="s">
        <v>162</v>
      </c>
    </row>
    <row r="41" spans="2:3" x14ac:dyDescent="0.25">
      <c r="B41" s="33" t="s">
        <v>460</v>
      </c>
      <c r="C41" s="34" t="s">
        <v>168</v>
      </c>
    </row>
    <row r="42" spans="2:3" x14ac:dyDescent="0.25">
      <c r="B42" s="35" t="s">
        <v>461</v>
      </c>
      <c r="C42" s="36" t="s">
        <v>172</v>
      </c>
    </row>
    <row r="43" spans="2:3" x14ac:dyDescent="0.25">
      <c r="B43" s="33" t="s">
        <v>462</v>
      </c>
      <c r="C43" s="34" t="s">
        <v>176</v>
      </c>
    </row>
    <row r="44" spans="2:3" x14ac:dyDescent="0.25">
      <c r="B44" s="35" t="s">
        <v>463</v>
      </c>
      <c r="C44" s="36" t="s">
        <v>180</v>
      </c>
    </row>
    <row r="45" spans="2:3" x14ac:dyDescent="0.25">
      <c r="B45" s="33" t="s">
        <v>464</v>
      </c>
      <c r="C45" s="34" t="s">
        <v>184</v>
      </c>
    </row>
    <row r="46" spans="2:3" x14ac:dyDescent="0.25">
      <c r="B46" s="35" t="s">
        <v>465</v>
      </c>
      <c r="C46" s="36" t="s">
        <v>188</v>
      </c>
    </row>
    <row r="47" spans="2:3" x14ac:dyDescent="0.25">
      <c r="B47" s="33" t="s">
        <v>466</v>
      </c>
      <c r="C47" s="34" t="s">
        <v>158</v>
      </c>
    </row>
    <row r="48" spans="2:3" x14ac:dyDescent="0.25">
      <c r="B48" s="35" t="s">
        <v>467</v>
      </c>
      <c r="C48" s="36" t="s">
        <v>197</v>
      </c>
    </row>
    <row r="49" spans="2:3" x14ac:dyDescent="0.25">
      <c r="B49" s="33" t="s">
        <v>468</v>
      </c>
      <c r="C49" s="34" t="s">
        <v>119</v>
      </c>
    </row>
    <row r="50" spans="2:3" x14ac:dyDescent="0.25">
      <c r="B50" s="35" t="s">
        <v>469</v>
      </c>
      <c r="C50" s="36" t="s">
        <v>203</v>
      </c>
    </row>
    <row r="51" spans="2:3" x14ac:dyDescent="0.25">
      <c r="B51" s="33" t="s">
        <v>470</v>
      </c>
      <c r="C51" s="34" t="s">
        <v>207</v>
      </c>
    </row>
    <row r="52" spans="2:3" x14ac:dyDescent="0.25">
      <c r="B52" s="35" t="s">
        <v>515</v>
      </c>
      <c r="C52" s="36" t="s">
        <v>35</v>
      </c>
    </row>
    <row r="53" spans="2:3" x14ac:dyDescent="0.25">
      <c r="B53" s="33" t="s">
        <v>516</v>
      </c>
      <c r="C53" s="34" t="s">
        <v>213</v>
      </c>
    </row>
    <row r="54" spans="2:3" x14ac:dyDescent="0.25">
      <c r="B54" s="35" t="s">
        <v>471</v>
      </c>
      <c r="C54" s="36" t="s">
        <v>217</v>
      </c>
    </row>
    <row r="55" spans="2:3" x14ac:dyDescent="0.25">
      <c r="B55" s="33" t="s">
        <v>472</v>
      </c>
      <c r="C55" s="34" t="s">
        <v>221</v>
      </c>
    </row>
    <row r="56" spans="2:3" x14ac:dyDescent="0.25">
      <c r="B56" s="35" t="s">
        <v>517</v>
      </c>
      <c r="C56" s="36" t="s">
        <v>119</v>
      </c>
    </row>
    <row r="57" spans="2:3" x14ac:dyDescent="0.25">
      <c r="B57" s="33" t="s">
        <v>518</v>
      </c>
      <c r="C57" s="34" t="s">
        <v>123</v>
      </c>
    </row>
    <row r="58" spans="2:3" x14ac:dyDescent="0.25">
      <c r="B58" s="35" t="s">
        <v>473</v>
      </c>
      <c r="C58" s="36" t="s">
        <v>433</v>
      </c>
    </row>
    <row r="59" spans="2:3" x14ac:dyDescent="0.25">
      <c r="B59" s="33" t="s">
        <v>474</v>
      </c>
      <c r="C59" s="34" t="s">
        <v>230</v>
      </c>
    </row>
    <row r="60" spans="2:3" x14ac:dyDescent="0.25">
      <c r="B60" s="35" t="s">
        <v>475</v>
      </c>
      <c r="C60" s="36" t="s">
        <v>234</v>
      </c>
    </row>
    <row r="61" spans="2:3" x14ac:dyDescent="0.25">
      <c r="B61" s="33" t="s">
        <v>476</v>
      </c>
      <c r="C61" s="34" t="s">
        <v>238</v>
      </c>
    </row>
    <row r="62" spans="2:3" x14ac:dyDescent="0.25">
      <c r="B62" s="35" t="s">
        <v>477</v>
      </c>
      <c r="C62" s="36" t="s">
        <v>242</v>
      </c>
    </row>
    <row r="63" spans="2:3" x14ac:dyDescent="0.25">
      <c r="B63" s="33" t="s">
        <v>478</v>
      </c>
      <c r="C63" s="34" t="s">
        <v>246</v>
      </c>
    </row>
    <row r="64" spans="2:3" x14ac:dyDescent="0.25">
      <c r="B64" s="35" t="s">
        <v>479</v>
      </c>
      <c r="C64" s="36" t="s">
        <v>252</v>
      </c>
    </row>
    <row r="65" spans="2:3" x14ac:dyDescent="0.25">
      <c r="B65" s="33" t="s">
        <v>480</v>
      </c>
      <c r="C65" s="34" t="s">
        <v>203</v>
      </c>
    </row>
    <row r="66" spans="2:3" x14ac:dyDescent="0.25">
      <c r="B66" s="35" t="s">
        <v>481</v>
      </c>
      <c r="C66" s="36" t="s">
        <v>434</v>
      </c>
    </row>
    <row r="67" spans="2:3" x14ac:dyDescent="0.25">
      <c r="B67" s="33" t="s">
        <v>482</v>
      </c>
      <c r="C67" s="34" t="s">
        <v>264</v>
      </c>
    </row>
    <row r="68" spans="2:3" x14ac:dyDescent="0.25">
      <c r="B68" s="35" t="s">
        <v>483</v>
      </c>
      <c r="C68" s="36" t="s">
        <v>270</v>
      </c>
    </row>
    <row r="69" spans="2:3" x14ac:dyDescent="0.25">
      <c r="B69" s="33" t="s">
        <v>484</v>
      </c>
      <c r="C69" s="34" t="s">
        <v>274</v>
      </c>
    </row>
    <row r="70" spans="2:3" x14ac:dyDescent="0.25">
      <c r="B70" s="35" t="s">
        <v>485</v>
      </c>
      <c r="C70" s="36" t="s">
        <v>332</v>
      </c>
    </row>
    <row r="71" spans="2:3" x14ac:dyDescent="0.25">
      <c r="B71" s="33" t="s">
        <v>486</v>
      </c>
      <c r="C71" s="34" t="s">
        <v>435</v>
      </c>
    </row>
    <row r="72" spans="2:3" x14ac:dyDescent="0.25">
      <c r="B72" s="35" t="s">
        <v>487</v>
      </c>
      <c r="C72" s="36" t="s">
        <v>281</v>
      </c>
    </row>
    <row r="73" spans="2:3" x14ac:dyDescent="0.25">
      <c r="B73" s="33" t="s">
        <v>285</v>
      </c>
      <c r="C73" s="34" t="s">
        <v>285</v>
      </c>
    </row>
    <row r="74" spans="2:3" x14ac:dyDescent="0.25">
      <c r="B74" s="35" t="s">
        <v>488</v>
      </c>
      <c r="C74" s="36" t="s">
        <v>291</v>
      </c>
    </row>
    <row r="75" spans="2:3" x14ac:dyDescent="0.25">
      <c r="B75" s="33" t="s">
        <v>519</v>
      </c>
      <c r="C75" s="34" t="s">
        <v>295</v>
      </c>
    </row>
    <row r="76" spans="2:3" x14ac:dyDescent="0.25">
      <c r="B76" s="35" t="s">
        <v>520</v>
      </c>
      <c r="C76" s="36" t="s">
        <v>299</v>
      </c>
    </row>
    <row r="77" spans="2:3" x14ac:dyDescent="0.25">
      <c r="B77" s="33" t="s">
        <v>489</v>
      </c>
      <c r="C77" s="34" t="s">
        <v>332</v>
      </c>
    </row>
    <row r="78" spans="2:3" x14ac:dyDescent="0.25">
      <c r="B78" s="35" t="s">
        <v>490</v>
      </c>
      <c r="C78" s="36" t="s">
        <v>311</v>
      </c>
    </row>
    <row r="79" spans="2:3" x14ac:dyDescent="0.25">
      <c r="B79" s="33" t="s">
        <v>491</v>
      </c>
      <c r="C79" s="34" t="s">
        <v>318</v>
      </c>
    </row>
    <row r="80" spans="2:3" x14ac:dyDescent="0.25">
      <c r="B80" s="35" t="s">
        <v>492</v>
      </c>
      <c r="C80" s="36" t="s">
        <v>197</v>
      </c>
    </row>
    <row r="81" spans="2:3" x14ac:dyDescent="0.25">
      <c r="B81" s="33" t="s">
        <v>493</v>
      </c>
      <c r="C81" s="34" t="s">
        <v>328</v>
      </c>
    </row>
    <row r="82" spans="2:3" x14ac:dyDescent="0.25">
      <c r="B82" s="35" t="s">
        <v>521</v>
      </c>
      <c r="C82" s="36" t="s">
        <v>332</v>
      </c>
    </row>
    <row r="83" spans="2:3" x14ac:dyDescent="0.25">
      <c r="B83" s="33" t="s">
        <v>494</v>
      </c>
      <c r="C83" s="34" t="s">
        <v>281</v>
      </c>
    </row>
    <row r="84" spans="2:3" x14ac:dyDescent="0.25">
      <c r="B84" s="35" t="s">
        <v>495</v>
      </c>
      <c r="C84" s="36" t="s">
        <v>339</v>
      </c>
    </row>
    <row r="85" spans="2:3" x14ac:dyDescent="0.25">
      <c r="B85" s="33" t="s">
        <v>496</v>
      </c>
      <c r="C85" s="34" t="s">
        <v>343</v>
      </c>
    </row>
    <row r="86" spans="2:3" x14ac:dyDescent="0.25">
      <c r="B86" s="35" t="s">
        <v>497</v>
      </c>
      <c r="C86" s="36" t="s">
        <v>347</v>
      </c>
    </row>
    <row r="87" spans="2:3" x14ac:dyDescent="0.25">
      <c r="B87" s="33" t="s">
        <v>498</v>
      </c>
      <c r="C87" s="34" t="s">
        <v>354</v>
      </c>
    </row>
    <row r="88" spans="2:3" x14ac:dyDescent="0.25">
      <c r="B88" s="35" t="s">
        <v>499</v>
      </c>
      <c r="C88" s="36" t="s">
        <v>358</v>
      </c>
    </row>
    <row r="89" spans="2:3" x14ac:dyDescent="0.25">
      <c r="B89" s="33" t="s">
        <v>500</v>
      </c>
      <c r="C89" s="34" t="s">
        <v>362</v>
      </c>
    </row>
    <row r="90" spans="2:3" x14ac:dyDescent="0.25">
      <c r="B90" s="35" t="s">
        <v>501</v>
      </c>
      <c r="C90" s="36" t="s">
        <v>366</v>
      </c>
    </row>
    <row r="91" spans="2:3" x14ac:dyDescent="0.25">
      <c r="B91" s="33" t="s">
        <v>502</v>
      </c>
      <c r="C91" s="34" t="s">
        <v>370</v>
      </c>
    </row>
    <row r="92" spans="2:3" x14ac:dyDescent="0.25">
      <c r="B92" s="35" t="s">
        <v>503</v>
      </c>
      <c r="C92" s="36" t="s">
        <v>318</v>
      </c>
    </row>
    <row r="93" spans="2:3" x14ac:dyDescent="0.25">
      <c r="B93" s="33" t="s">
        <v>504</v>
      </c>
      <c r="C93" s="34" t="s">
        <v>370</v>
      </c>
    </row>
    <row r="94" spans="2:3" x14ac:dyDescent="0.25">
      <c r="B94" s="35" t="s">
        <v>522</v>
      </c>
      <c r="C94" s="36" t="s">
        <v>370</v>
      </c>
    </row>
    <row r="95" spans="2:3" x14ac:dyDescent="0.25">
      <c r="B95" s="33" t="s">
        <v>523</v>
      </c>
      <c r="C95" s="34" t="s">
        <v>387</v>
      </c>
    </row>
    <row r="96" spans="2:3" x14ac:dyDescent="0.25">
      <c r="B96" s="35" t="s">
        <v>505</v>
      </c>
      <c r="C96" s="36" t="s">
        <v>391</v>
      </c>
    </row>
    <row r="97" spans="2:3" x14ac:dyDescent="0.25">
      <c r="B97" s="37" t="s">
        <v>506</v>
      </c>
      <c r="C97" s="38" t="s">
        <v>395</v>
      </c>
    </row>
    <row r="98" spans="2:3" x14ac:dyDescent="0.25"/>
    <row r="99" spans="2:3" hidden="1" x14ac:dyDescent="0.25"/>
    <row r="100" spans="2:3" hidden="1" x14ac:dyDescent="0.25"/>
    <row r="101" spans="2:3" hidden="1" x14ac:dyDescent="0.25"/>
    <row r="102" spans="2:3" hidden="1" x14ac:dyDescent="0.25"/>
    <row r="103" spans="2:3" hidden="1" x14ac:dyDescent="0.25"/>
    <row r="104" spans="2:3" hidden="1" x14ac:dyDescent="0.25"/>
    <row r="105" spans="2:3" hidden="1" x14ac:dyDescent="0.25"/>
    <row r="106" spans="2:3" hidden="1" x14ac:dyDescent="0.25"/>
    <row r="107" spans="2:3" hidden="1" x14ac:dyDescent="0.25"/>
    <row r="108" spans="2:3" hidden="1" x14ac:dyDescent="0.25"/>
    <row r="109" spans="2:3" hidden="1" x14ac:dyDescent="0.25"/>
    <row r="110" spans="2:3" hidden="1" x14ac:dyDescent="0.25"/>
    <row r="111" spans="2:3" hidden="1" x14ac:dyDescent="0.25"/>
    <row r="112" spans="2:3" hidden="1" x14ac:dyDescent="0.25"/>
    <row r="113" spans="6:6" hidden="1" x14ac:dyDescent="0.25">
      <c r="F113" s="39"/>
    </row>
    <row r="114" spans="6:6" hidden="1" x14ac:dyDescent="0.25"/>
    <row r="115" spans="6:6" hidden="1" x14ac:dyDescent="0.25"/>
    <row r="116" spans="6:6" hidden="1" x14ac:dyDescent="0.25"/>
    <row r="117" spans="6:6" hidden="1" x14ac:dyDescent="0.25"/>
    <row r="118" spans="6:6" hidden="1" x14ac:dyDescent="0.25"/>
    <row r="119" spans="6:6" hidden="1" x14ac:dyDescent="0.25"/>
    <row r="120" spans="6:6" hidden="1" x14ac:dyDescent="0.25"/>
    <row r="121" spans="6:6" hidden="1" x14ac:dyDescent="0.25"/>
    <row r="122" spans="6:6" hidden="1" x14ac:dyDescent="0.25"/>
    <row r="123" spans="6:6" hidden="1" x14ac:dyDescent="0.25"/>
  </sheetData>
  <sheetProtection password="E563" sheet="1" objects="1" scenarios="1"/>
  <sortState ref="F6:H121">
    <sortCondition ref="F6:F121"/>
  </sortState>
  <mergeCells count="2">
    <mergeCell ref="B4:C4"/>
    <mergeCell ref="B6:C6"/>
  </mergeCells>
  <hyperlinks>
    <hyperlink ref="B6:C6" r:id="rId1" display="Weiterführende Informationen finden Sie unter www.erneuerbar-mobil.de/foerderprogramme/sozial%26mobil"/>
  </hyperlinks>
  <pageMargins left="0.25" right="0.25"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08"/>
  <sheetViews>
    <sheetView topLeftCell="A2" workbookViewId="0">
      <selection activeCell="R10" sqref="R10"/>
    </sheetView>
  </sheetViews>
  <sheetFormatPr baseColWidth="10" defaultRowHeight="15" zeroHeight="1" x14ac:dyDescent="0.25"/>
  <cols>
    <col min="4" max="4" width="11.42578125" style="8"/>
  </cols>
  <sheetData>
    <row r="1" spans="2:23" s="2" customFormat="1" ht="15" customHeight="1" x14ac:dyDescent="0.25">
      <c r="B1" s="2" t="s">
        <v>8</v>
      </c>
      <c r="C1" s="2" t="s">
        <v>7</v>
      </c>
      <c r="D1" s="9"/>
      <c r="F1" s="2" t="s">
        <v>12</v>
      </c>
      <c r="G1" s="2" t="s">
        <v>6</v>
      </c>
      <c r="J1" s="1" t="s">
        <v>7</v>
      </c>
      <c r="K1"/>
      <c r="L1" s="1" t="s">
        <v>12</v>
      </c>
      <c r="M1">
        <v>2022</v>
      </c>
      <c r="N1">
        <v>2023</v>
      </c>
      <c r="O1">
        <v>2024</v>
      </c>
      <c r="P1"/>
      <c r="R1" s="21" t="s">
        <v>3</v>
      </c>
      <c r="S1" s="21"/>
      <c r="T1" s="21" t="s">
        <v>3</v>
      </c>
    </row>
    <row r="2" spans="2:23" x14ac:dyDescent="0.25">
      <c r="B2" s="1" t="s">
        <v>3</v>
      </c>
      <c r="C2" s="1" t="s">
        <v>3</v>
      </c>
      <c r="F2" s="1" t="s">
        <v>3</v>
      </c>
      <c r="G2" s="1" t="s">
        <v>3</v>
      </c>
      <c r="H2" s="20" t="s">
        <v>0</v>
      </c>
      <c r="J2" s="1" t="s">
        <v>9</v>
      </c>
      <c r="L2">
        <v>10000</v>
      </c>
      <c r="M2">
        <v>-3000</v>
      </c>
      <c r="N2">
        <v>-3000</v>
      </c>
      <c r="O2">
        <v>-3000</v>
      </c>
      <c r="R2" s="20" t="s">
        <v>410</v>
      </c>
      <c r="T2" s="20" t="s">
        <v>413</v>
      </c>
      <c r="U2" s="21" t="s">
        <v>526</v>
      </c>
      <c r="V2" s="26" t="s">
        <v>424</v>
      </c>
      <c r="W2" t="str">
        <f>""</f>
        <v/>
      </c>
    </row>
    <row r="3" spans="2:23" x14ac:dyDescent="0.25">
      <c r="B3" s="1" t="s">
        <v>1</v>
      </c>
      <c r="C3" s="1" t="s">
        <v>9</v>
      </c>
      <c r="D3" s="8">
        <v>10000</v>
      </c>
      <c r="E3" s="8">
        <v>7000</v>
      </c>
      <c r="F3" s="7">
        <v>0.4</v>
      </c>
      <c r="G3">
        <v>2023</v>
      </c>
      <c r="J3" s="1" t="s">
        <v>10</v>
      </c>
      <c r="L3">
        <v>2500</v>
      </c>
      <c r="M3">
        <v>0</v>
      </c>
      <c r="N3">
        <v>0</v>
      </c>
      <c r="O3">
        <v>0</v>
      </c>
      <c r="R3" s="20" t="s">
        <v>411</v>
      </c>
      <c r="T3" s="20" t="s">
        <v>414</v>
      </c>
      <c r="U3" s="21" t="s">
        <v>532</v>
      </c>
      <c r="V3" s="26" t="s">
        <v>425</v>
      </c>
      <c r="W3" t="str">
        <f>""</f>
        <v/>
      </c>
    </row>
    <row r="4" spans="2:23" x14ac:dyDescent="0.25">
      <c r="B4" s="1" t="s">
        <v>2</v>
      </c>
      <c r="C4" s="1" t="s">
        <v>15</v>
      </c>
      <c r="D4" s="8">
        <v>2500</v>
      </c>
      <c r="E4" s="22">
        <f>D4</f>
        <v>2500</v>
      </c>
      <c r="F4" s="7">
        <v>0.5</v>
      </c>
      <c r="G4">
        <v>2024</v>
      </c>
      <c r="J4" s="1" t="s">
        <v>11</v>
      </c>
      <c r="L4">
        <v>1500</v>
      </c>
      <c r="M4">
        <v>0</v>
      </c>
      <c r="N4">
        <v>0</v>
      </c>
      <c r="O4">
        <v>0</v>
      </c>
      <c r="R4" s="20" t="s">
        <v>533</v>
      </c>
      <c r="T4" s="20" t="s">
        <v>415</v>
      </c>
      <c r="U4" s="21" t="s">
        <v>527</v>
      </c>
      <c r="V4" s="26" t="s">
        <v>425</v>
      </c>
      <c r="W4" s="26" t="s">
        <v>426</v>
      </c>
    </row>
    <row r="5" spans="2:23" x14ac:dyDescent="0.25">
      <c r="C5" s="1" t="s">
        <v>16</v>
      </c>
      <c r="D5" s="8">
        <v>1500</v>
      </c>
      <c r="E5" s="22">
        <f>D5</f>
        <v>1500</v>
      </c>
      <c r="F5" s="7">
        <v>0.6</v>
      </c>
      <c r="R5" s="21" t="s">
        <v>3</v>
      </c>
      <c r="S5" s="7">
        <v>0</v>
      </c>
      <c r="T5" s="21" t="s">
        <v>3</v>
      </c>
      <c r="U5" s="21" t="s">
        <v>428</v>
      </c>
      <c r="V5" s="21" t="s">
        <v>417</v>
      </c>
      <c r="W5" t="str">
        <f>""</f>
        <v/>
      </c>
    </row>
    <row r="6" spans="2:23" x14ac:dyDescent="0.25">
      <c r="J6" s="14"/>
      <c r="K6" s="14"/>
      <c r="R6" s="20" t="s">
        <v>412</v>
      </c>
      <c r="S6" s="7">
        <v>0.4</v>
      </c>
    </row>
    <row r="7" spans="2:23" x14ac:dyDescent="0.25">
      <c r="H7" s="1" t="s">
        <v>2</v>
      </c>
      <c r="J7" s="14">
        <v>2023</v>
      </c>
      <c r="K7" s="14">
        <v>2024</v>
      </c>
      <c r="L7" s="1" t="s">
        <v>1</v>
      </c>
      <c r="R7" s="20" t="s">
        <v>410</v>
      </c>
      <c r="S7" s="7">
        <v>0.6</v>
      </c>
    </row>
    <row r="8" spans="2:23" x14ac:dyDescent="0.25">
      <c r="C8" s="6">
        <v>2</v>
      </c>
      <c r="D8" s="10">
        <v>3</v>
      </c>
      <c r="E8" s="6">
        <v>4</v>
      </c>
      <c r="F8" s="6">
        <v>5</v>
      </c>
      <c r="G8" s="6">
        <v>6</v>
      </c>
      <c r="H8" s="6">
        <v>7</v>
      </c>
      <c r="I8" s="6">
        <v>8</v>
      </c>
      <c r="J8" s="15">
        <v>9</v>
      </c>
      <c r="K8" s="15">
        <v>10</v>
      </c>
      <c r="L8" s="6">
        <v>11</v>
      </c>
      <c r="M8" s="6"/>
      <c r="R8" s="20" t="s">
        <v>411</v>
      </c>
      <c r="S8" s="7">
        <v>0.5</v>
      </c>
    </row>
    <row r="9" spans="2:23" s="3" customFormat="1" x14ac:dyDescent="0.25">
      <c r="B9" s="3" t="s">
        <v>397</v>
      </c>
      <c r="C9" s="3" t="s">
        <v>398</v>
      </c>
      <c r="D9" s="11" t="s">
        <v>399</v>
      </c>
      <c r="E9" s="3" t="s">
        <v>400</v>
      </c>
      <c r="F9" s="3" t="s">
        <v>398</v>
      </c>
      <c r="G9" s="3" t="s">
        <v>401</v>
      </c>
      <c r="H9" s="3" t="s">
        <v>402</v>
      </c>
      <c r="I9" s="3" t="s">
        <v>403</v>
      </c>
      <c r="J9" s="16" t="s">
        <v>404</v>
      </c>
      <c r="K9" s="16" t="s">
        <v>20</v>
      </c>
      <c r="L9" s="3" t="s">
        <v>22</v>
      </c>
      <c r="N9" s="3" t="s">
        <v>405</v>
      </c>
      <c r="O9" s="3" t="s">
        <v>7</v>
      </c>
    </row>
    <row r="10" spans="2:23" s="5" customFormat="1" x14ac:dyDescent="0.25">
      <c r="B10" s="4" t="s">
        <v>3</v>
      </c>
      <c r="D10" s="12"/>
      <c r="H10" s="4"/>
      <c r="I10" s="4"/>
      <c r="J10" s="17"/>
      <c r="K10" s="17"/>
      <c r="L10" s="4"/>
      <c r="N10" s="13"/>
      <c r="O10" s="21" t="s">
        <v>3</v>
      </c>
      <c r="R10" s="125" t="s">
        <v>531</v>
      </c>
    </row>
    <row r="11" spans="2:23" s="5" customFormat="1" x14ac:dyDescent="0.25">
      <c r="B11" t="s">
        <v>25</v>
      </c>
      <c r="C11" t="s">
        <v>26</v>
      </c>
      <c r="D11" s="8">
        <v>69100</v>
      </c>
      <c r="E11" t="s">
        <v>27</v>
      </c>
      <c r="F11" t="s">
        <v>28</v>
      </c>
      <c r="G11" s="8">
        <v>62490</v>
      </c>
      <c r="H11" s="8">
        <v>6610</v>
      </c>
      <c r="I11" s="8">
        <v>5555</v>
      </c>
      <c r="J11" s="19">
        <f>K11</f>
        <v>3000</v>
      </c>
      <c r="K11" s="18">
        <v>3000</v>
      </c>
      <c r="L11" s="8">
        <f>IF('Anlage 2 - Berechnungshilfe'!$G$16="ja",Daten!I11,Daten!H11)</f>
        <v>6610</v>
      </c>
      <c r="M11" s="12"/>
      <c r="O11" s="21" t="str">
        <f>IF('Anlage 2 - Berechnungshilfe'!$G$14=Daten!$T$2,Daten!C3,Daten!B11)</f>
        <v>Audi e-tron (alle Modelle)</v>
      </c>
      <c r="R11" s="21" t="s">
        <v>530</v>
      </c>
    </row>
    <row r="12" spans="2:23" x14ac:dyDescent="0.25">
      <c r="B12" t="s">
        <v>29</v>
      </c>
      <c r="C12" t="s">
        <v>30</v>
      </c>
      <c r="D12" s="8">
        <v>41900</v>
      </c>
      <c r="E12" t="s">
        <v>31</v>
      </c>
      <c r="F12" t="s">
        <v>32</v>
      </c>
      <c r="G12" s="8">
        <v>34900</v>
      </c>
      <c r="H12" s="8">
        <v>7000</v>
      </c>
      <c r="I12" s="8">
        <v>5882</v>
      </c>
      <c r="J12" s="19">
        <f t="shared" ref="J12:J75" si="0">K12</f>
        <v>3000</v>
      </c>
      <c r="K12" s="18">
        <v>3000</v>
      </c>
      <c r="L12" s="8">
        <f>IF('Anlage 2 - Berechnungshilfe'!$G$16="ja",Daten!I12,Daten!H12)</f>
        <v>7000</v>
      </c>
      <c r="M12" s="12"/>
      <c r="N12" t="s">
        <v>405</v>
      </c>
      <c r="O12" s="21" t="str">
        <f>IF('Anlage 2 - Berechnungshilfe'!$G$14=Daten!$T$2,Daten!C4,Daten!B12)</f>
        <v>Audi Q4 e-tron (55 kWh, alle Modelle)</v>
      </c>
    </row>
    <row r="13" spans="2:23" x14ac:dyDescent="0.25">
      <c r="B13" t="s">
        <v>33</v>
      </c>
      <c r="C13" t="s">
        <v>34</v>
      </c>
      <c r="D13" s="8">
        <v>47500</v>
      </c>
      <c r="E13" t="s">
        <v>35</v>
      </c>
      <c r="F13" t="s">
        <v>36</v>
      </c>
      <c r="G13" s="8">
        <v>40850</v>
      </c>
      <c r="H13" s="8">
        <v>6650</v>
      </c>
      <c r="I13" s="8">
        <v>5588</v>
      </c>
      <c r="J13" s="19">
        <f t="shared" si="0"/>
        <v>3000</v>
      </c>
      <c r="K13" s="18">
        <v>3000</v>
      </c>
      <c r="L13" s="8">
        <f>IF('Anlage 2 - Berechnungshilfe'!$G$16="ja",Daten!I13,Daten!H13)</f>
        <v>6650</v>
      </c>
      <c r="M13" s="12"/>
      <c r="N13" t="s">
        <v>405</v>
      </c>
      <c r="O13" s="21" t="str">
        <f>IF('Anlage 2 - Berechnungshilfe'!$G$14=Daten!$T$2,Daten!C5,Daten!B13)</f>
        <v>Audi Q4 e-tron (82 kWh, alle Modelle)</v>
      </c>
    </row>
    <row r="14" spans="2:23" x14ac:dyDescent="0.25">
      <c r="B14" t="s">
        <v>37</v>
      </c>
      <c r="C14" t="s">
        <v>38</v>
      </c>
      <c r="D14" s="8">
        <v>39000</v>
      </c>
      <c r="E14" t="s">
        <v>39</v>
      </c>
      <c r="F14" t="s">
        <v>40</v>
      </c>
      <c r="G14" s="8">
        <v>28300</v>
      </c>
      <c r="H14" s="8">
        <v>10700</v>
      </c>
      <c r="I14" s="8">
        <v>8992</v>
      </c>
      <c r="J14" s="19">
        <f t="shared" si="0"/>
        <v>3000</v>
      </c>
      <c r="K14" s="18">
        <v>3000</v>
      </c>
      <c r="L14" s="8">
        <f>IF('Anlage 2 - Berechnungshilfe'!$G$16="ja",Daten!I14,Daten!H14)</f>
        <v>10700</v>
      </c>
      <c r="M14" s="12"/>
      <c r="N14" t="s">
        <v>405</v>
      </c>
      <c r="O14" s="21" t="str">
        <f>IF('Anlage 2 - Berechnungshilfe'!$G$14=Daten!$T$2,"",Daten!B14)</f>
        <v>BMW i3 (alle Modelle)</v>
      </c>
    </row>
    <row r="15" spans="2:23" x14ac:dyDescent="0.25">
      <c r="B15" t="s">
        <v>41</v>
      </c>
      <c r="C15" t="s">
        <v>42</v>
      </c>
      <c r="D15" s="8">
        <v>62200</v>
      </c>
      <c r="E15" t="s">
        <v>43</v>
      </c>
      <c r="F15" t="s">
        <v>44</v>
      </c>
      <c r="G15" s="8">
        <v>55200</v>
      </c>
      <c r="H15" s="8">
        <v>7000</v>
      </c>
      <c r="I15" s="8">
        <v>5882</v>
      </c>
      <c r="J15" s="19">
        <f t="shared" si="0"/>
        <v>3000</v>
      </c>
      <c r="K15" s="18">
        <v>3000</v>
      </c>
      <c r="L15" s="8">
        <f>IF('Anlage 2 - Berechnungshilfe'!$G$16="ja",Daten!I15,Daten!H15)</f>
        <v>7000</v>
      </c>
      <c r="M15" s="12"/>
      <c r="N15" t="s">
        <v>405</v>
      </c>
      <c r="O15" s="21" t="str">
        <f>IF('Anlage 2 - Berechnungshilfe'!$G$14=Daten!$T$2,"",Daten!B15)</f>
        <v>BMW i4 (alle Modelle)</v>
      </c>
    </row>
    <row r="16" spans="2:23" x14ac:dyDescent="0.25">
      <c r="B16" t="s">
        <v>45</v>
      </c>
      <c r="C16" t="s">
        <v>46</v>
      </c>
      <c r="D16" s="8">
        <v>66300</v>
      </c>
      <c r="E16" t="s">
        <v>47</v>
      </c>
      <c r="F16" t="s">
        <v>48</v>
      </c>
      <c r="G16" s="8">
        <v>58400</v>
      </c>
      <c r="H16" s="8">
        <v>7900</v>
      </c>
      <c r="I16" s="8">
        <v>6639</v>
      </c>
      <c r="J16" s="19">
        <f t="shared" si="0"/>
        <v>3000</v>
      </c>
      <c r="K16" s="18">
        <v>3000</v>
      </c>
      <c r="L16" s="8">
        <f>IF('Anlage 2 - Berechnungshilfe'!$G$16="ja",Daten!I16,Daten!H16)</f>
        <v>7900</v>
      </c>
      <c r="M16" s="12"/>
      <c r="N16" t="s">
        <v>405</v>
      </c>
      <c r="O16" s="21" t="str">
        <f>IF('Anlage 2 - Berechnungshilfe'!$G$14=Daten!$T$2,"",Daten!B16)</f>
        <v>BMW iX3 (alle Modelle)</v>
      </c>
    </row>
    <row r="17" spans="2:15" x14ac:dyDescent="0.25">
      <c r="B17" t="s">
        <v>49</v>
      </c>
      <c r="C17" t="s">
        <v>50</v>
      </c>
      <c r="D17" s="8">
        <v>38640</v>
      </c>
      <c r="E17" t="s">
        <v>51</v>
      </c>
      <c r="F17" t="s">
        <v>52</v>
      </c>
      <c r="G17" s="8">
        <v>27020</v>
      </c>
      <c r="H17" s="8">
        <v>11620</v>
      </c>
      <c r="I17" s="8">
        <v>9765</v>
      </c>
      <c r="J17" s="19">
        <f t="shared" si="0"/>
        <v>3000</v>
      </c>
      <c r="K17" s="18">
        <v>3000</v>
      </c>
      <c r="L17" s="8">
        <f>IF('Anlage 2 - Berechnungshilfe'!$G$16="ja",Daten!I17,Daten!H17)</f>
        <v>11620</v>
      </c>
      <c r="M17" s="12"/>
      <c r="N17" t="s">
        <v>405</v>
      </c>
      <c r="O17" s="21" t="str">
        <f>IF('Anlage 2 - Berechnungshilfe'!$G$14=Daten!$T$2,"",Daten!B17)</f>
        <v>Citroen e-Berlingo (alle Modelle)</v>
      </c>
    </row>
    <row r="18" spans="2:15" x14ac:dyDescent="0.25">
      <c r="B18" t="s">
        <v>53</v>
      </c>
      <c r="C18" t="s">
        <v>54</v>
      </c>
      <c r="D18" s="8">
        <v>34640</v>
      </c>
      <c r="E18" t="s">
        <v>55</v>
      </c>
      <c r="F18" t="s">
        <v>56</v>
      </c>
      <c r="G18" s="8">
        <v>23940</v>
      </c>
      <c r="H18" s="8">
        <v>10700</v>
      </c>
      <c r="I18" s="8">
        <v>8992</v>
      </c>
      <c r="J18" s="19">
        <f t="shared" si="0"/>
        <v>3000</v>
      </c>
      <c r="K18" s="18">
        <v>3000</v>
      </c>
      <c r="L18" s="8">
        <f>IF('Anlage 2 - Berechnungshilfe'!$G$16="ja",Daten!I18,Daten!H18)</f>
        <v>10700</v>
      </c>
      <c r="M18" s="12"/>
      <c r="N18" t="s">
        <v>405</v>
      </c>
      <c r="O18" s="21" t="str">
        <f>IF('Anlage 2 - Berechnungshilfe'!$G$14=Daten!$T$2,"",Daten!B18)</f>
        <v>Citroen e-C4 (alle Modelle)</v>
      </c>
    </row>
    <row r="19" spans="2:15" x14ac:dyDescent="0.25">
      <c r="B19" t="s">
        <v>57</v>
      </c>
      <c r="C19" t="s">
        <v>58</v>
      </c>
      <c r="D19" s="8">
        <v>41948</v>
      </c>
      <c r="E19" t="s">
        <v>59</v>
      </c>
      <c r="F19" t="s">
        <v>60</v>
      </c>
      <c r="G19" s="8">
        <v>30583</v>
      </c>
      <c r="H19" s="8">
        <v>11365</v>
      </c>
      <c r="I19" s="8">
        <v>9550</v>
      </c>
      <c r="J19" s="19">
        <f t="shared" si="0"/>
        <v>3000</v>
      </c>
      <c r="K19" s="18">
        <v>3000</v>
      </c>
      <c r="L19" s="8">
        <f>IF('Anlage 2 - Berechnungshilfe'!$G$16="ja",Daten!I19,Daten!H19)</f>
        <v>11365</v>
      </c>
      <c r="M19" s="12"/>
      <c r="N19" t="s">
        <v>405</v>
      </c>
      <c r="O19" s="21" t="str">
        <f>IF('Anlage 2 - Berechnungshilfe'!$G$14=Daten!$T$2,"",Daten!B19)</f>
        <v>Citroen e-Jumpy (50 kWh, alle Modelle)</v>
      </c>
    </row>
    <row r="20" spans="2:15" x14ac:dyDescent="0.25">
      <c r="B20" t="s">
        <v>61</v>
      </c>
      <c r="C20" t="s">
        <v>62</v>
      </c>
      <c r="D20" s="8">
        <v>47898</v>
      </c>
      <c r="E20" t="s">
        <v>59</v>
      </c>
      <c r="F20" t="s">
        <v>60</v>
      </c>
      <c r="G20" s="8">
        <v>30583</v>
      </c>
      <c r="H20" s="8">
        <v>17315</v>
      </c>
      <c r="I20" s="8">
        <v>14550</v>
      </c>
      <c r="J20" s="19">
        <f t="shared" si="0"/>
        <v>3000</v>
      </c>
      <c r="K20" s="18">
        <v>3000</v>
      </c>
      <c r="L20" s="8">
        <f>IF('Anlage 2 - Berechnungshilfe'!$G$16="ja",Daten!I20,Daten!H20)</f>
        <v>17315</v>
      </c>
      <c r="M20" s="12"/>
      <c r="N20" t="s">
        <v>405</v>
      </c>
      <c r="O20" s="21" t="str">
        <f>IF('Anlage 2 - Berechnungshilfe'!$G$14=Daten!$T$2,"",Daten!B20)</f>
        <v>Citroen e-Jumpy (75 kWh, alle Modelle)</v>
      </c>
    </row>
    <row r="21" spans="2:15" x14ac:dyDescent="0.25">
      <c r="B21" t="s">
        <v>63</v>
      </c>
      <c r="C21" t="s">
        <v>64</v>
      </c>
      <c r="D21" s="8">
        <v>51440</v>
      </c>
      <c r="E21" t="s">
        <v>65</v>
      </c>
      <c r="F21" t="s">
        <v>66</v>
      </c>
      <c r="G21" s="8">
        <v>42050</v>
      </c>
      <c r="H21" s="8">
        <v>9390</v>
      </c>
      <c r="I21" s="8">
        <v>7891</v>
      </c>
      <c r="J21" s="19">
        <f t="shared" si="0"/>
        <v>3000</v>
      </c>
      <c r="K21" s="18">
        <v>3000</v>
      </c>
      <c r="L21" s="8">
        <f>IF('Anlage 2 - Berechnungshilfe'!$G$16="ja",Daten!I21,Daten!H21)</f>
        <v>9390</v>
      </c>
      <c r="M21" s="12"/>
      <c r="N21" t="s">
        <v>405</v>
      </c>
      <c r="O21" s="21" t="str">
        <f>IF('Anlage 2 - Berechnungshilfe'!$G$14=Daten!$T$2,"",Daten!B21)</f>
        <v>Citroen e-SpaceTourer (50 kWh, alle Modelle)</v>
      </c>
    </row>
    <row r="22" spans="2:15" x14ac:dyDescent="0.25">
      <c r="B22" t="s">
        <v>67</v>
      </c>
      <c r="C22" t="s">
        <v>68</v>
      </c>
      <c r="D22" s="8">
        <v>57440</v>
      </c>
      <c r="E22" t="s">
        <v>65</v>
      </c>
      <c r="F22" t="s">
        <v>66</v>
      </c>
      <c r="G22" s="8">
        <v>42050</v>
      </c>
      <c r="H22" s="8">
        <v>15390</v>
      </c>
      <c r="I22" s="8">
        <v>12933</v>
      </c>
      <c r="J22" s="19">
        <f t="shared" si="0"/>
        <v>3000</v>
      </c>
      <c r="K22" s="18">
        <v>3000</v>
      </c>
      <c r="L22" s="8">
        <f>IF('Anlage 2 - Berechnungshilfe'!$G$16="ja",Daten!I22,Daten!H22)</f>
        <v>15390</v>
      </c>
      <c r="M22" s="12"/>
      <c r="N22" t="s">
        <v>405</v>
      </c>
      <c r="O22" s="21" t="str">
        <f>IF('Anlage 2 - Berechnungshilfe'!$G$14=Daten!$T$2,"",Daten!B22)</f>
        <v>Citroen e-SpaceTourer (75 kWh, alle Modelle)</v>
      </c>
    </row>
    <row r="23" spans="2:15" x14ac:dyDescent="0.25">
      <c r="B23" t="s">
        <v>69</v>
      </c>
      <c r="C23" t="s">
        <v>70</v>
      </c>
      <c r="D23" s="8">
        <v>37220</v>
      </c>
      <c r="E23" t="s">
        <v>71</v>
      </c>
      <c r="F23" t="s">
        <v>72</v>
      </c>
      <c r="G23" s="8">
        <v>27070</v>
      </c>
      <c r="H23" s="8">
        <v>10150</v>
      </c>
      <c r="I23" s="8">
        <v>8529</v>
      </c>
      <c r="J23" s="19">
        <f t="shared" si="0"/>
        <v>3000</v>
      </c>
      <c r="K23" s="18">
        <v>3000</v>
      </c>
      <c r="L23" s="8">
        <f>IF('Anlage 2 - Berechnungshilfe'!$G$16="ja",Daten!I23,Daten!H23)</f>
        <v>10150</v>
      </c>
      <c r="M23" s="12"/>
      <c r="N23" t="s">
        <v>405</v>
      </c>
      <c r="O23" s="21" t="str">
        <f>IF('Anlage 2 - Berechnungshilfe'!$G$14=Daten!$T$2,"",Daten!B23)</f>
        <v>Cupra Born (58 kWh, alle Modelle)</v>
      </c>
    </row>
    <row r="24" spans="2:15" x14ac:dyDescent="0.25">
      <c r="B24" t="s">
        <v>73</v>
      </c>
      <c r="C24" t="s">
        <v>74</v>
      </c>
      <c r="D24" s="8">
        <v>44300</v>
      </c>
      <c r="E24" t="s">
        <v>75</v>
      </c>
      <c r="F24" t="s">
        <v>76</v>
      </c>
      <c r="G24" s="8">
        <v>28975</v>
      </c>
      <c r="H24" s="8">
        <v>15325</v>
      </c>
      <c r="I24" s="8">
        <v>12878</v>
      </c>
      <c r="J24" s="19">
        <f t="shared" si="0"/>
        <v>3000</v>
      </c>
      <c r="K24" s="18">
        <v>3000</v>
      </c>
      <c r="L24" s="8">
        <f>IF('Anlage 2 - Berechnungshilfe'!$G$16="ja",Daten!I24,Daten!H24)</f>
        <v>15325</v>
      </c>
      <c r="M24" s="12"/>
      <c r="N24" t="s">
        <v>405</v>
      </c>
      <c r="O24" s="21" t="str">
        <f>IF('Anlage 2 - Berechnungshilfe'!$G$14=Daten!$T$2,"",Daten!B24)</f>
        <v>Cupra Born (77 kWh, alle Modelle)</v>
      </c>
    </row>
    <row r="25" spans="2:15" x14ac:dyDescent="0.25">
      <c r="B25" t="s">
        <v>77</v>
      </c>
      <c r="C25" t="s">
        <v>78</v>
      </c>
      <c r="D25" s="8">
        <v>20490</v>
      </c>
      <c r="E25" t="s">
        <v>79</v>
      </c>
      <c r="F25" t="s">
        <v>80</v>
      </c>
      <c r="G25" s="8">
        <v>8690</v>
      </c>
      <c r="H25" s="8">
        <v>11800</v>
      </c>
      <c r="I25" s="8">
        <v>9916</v>
      </c>
      <c r="J25" s="19">
        <f t="shared" si="0"/>
        <v>3000</v>
      </c>
      <c r="K25" s="18">
        <v>3000</v>
      </c>
      <c r="L25" s="8">
        <f>IF('Anlage 2 - Berechnungshilfe'!$G$16="ja",Daten!I25,Daten!H25)</f>
        <v>11800</v>
      </c>
      <c r="M25" s="12"/>
      <c r="N25" t="s">
        <v>405</v>
      </c>
      <c r="O25" s="21" t="str">
        <f>IF('Anlage 2 - Berechnungshilfe'!$G$14=Daten!$T$2,"",Daten!B25)</f>
        <v>Dacia Spring (alle Modelle)</v>
      </c>
    </row>
    <row r="26" spans="2:15" x14ac:dyDescent="0.25">
      <c r="B26" t="s">
        <v>81</v>
      </c>
      <c r="C26" t="s">
        <v>82</v>
      </c>
      <c r="D26" s="8">
        <v>38690</v>
      </c>
      <c r="E26" t="s">
        <v>83</v>
      </c>
      <c r="F26" t="s">
        <v>84</v>
      </c>
      <c r="G26" s="8">
        <v>30040</v>
      </c>
      <c r="H26" s="8">
        <v>8650</v>
      </c>
      <c r="I26" s="8">
        <v>7269</v>
      </c>
      <c r="J26" s="19">
        <f t="shared" si="0"/>
        <v>3000</v>
      </c>
      <c r="K26" s="18">
        <v>3000</v>
      </c>
      <c r="L26" s="8">
        <f>IF('Anlage 2 - Berechnungshilfe'!$G$16="ja",Daten!I26,Daten!H26)</f>
        <v>8650</v>
      </c>
      <c r="M26" s="12"/>
      <c r="N26" t="s">
        <v>405</v>
      </c>
      <c r="O26" s="21" t="str">
        <f>IF('Anlage 2 - Berechnungshilfe'!$G$14=Daten!$T$2,"",Daten!B26)</f>
        <v>DS3 Crossback E-Tense (alle Modelle)</v>
      </c>
    </row>
    <row r="27" spans="2:15" x14ac:dyDescent="0.25">
      <c r="B27" t="s">
        <v>85</v>
      </c>
      <c r="C27" t="s">
        <v>86</v>
      </c>
      <c r="D27" s="8">
        <v>23290</v>
      </c>
      <c r="E27" t="s">
        <v>87</v>
      </c>
      <c r="F27" t="s">
        <v>88</v>
      </c>
      <c r="G27" s="8">
        <v>11490</v>
      </c>
      <c r="H27" s="8">
        <v>11800</v>
      </c>
      <c r="I27" s="8">
        <v>9916</v>
      </c>
      <c r="J27" s="19">
        <f t="shared" si="0"/>
        <v>3000</v>
      </c>
      <c r="K27" s="18">
        <v>3000</v>
      </c>
      <c r="L27" s="8">
        <f>IF('Anlage 2 - Berechnungshilfe'!$G$16="ja",Daten!I27,Daten!H27)</f>
        <v>11800</v>
      </c>
      <c r="M27" s="12"/>
      <c r="N27" t="s">
        <v>405</v>
      </c>
      <c r="O27" s="21" t="str">
        <f>IF('Anlage 2 - Berechnungshilfe'!$G$14=Daten!$T$2,"",Daten!B27)</f>
        <v>e.Go Life (alle Modelle)</v>
      </c>
    </row>
    <row r="28" spans="2:15" x14ac:dyDescent="0.25">
      <c r="B28" t="s">
        <v>89</v>
      </c>
      <c r="C28" t="s">
        <v>90</v>
      </c>
      <c r="D28" s="8">
        <v>16330</v>
      </c>
      <c r="E28" t="s">
        <v>79</v>
      </c>
      <c r="F28" t="s">
        <v>80</v>
      </c>
      <c r="G28" s="8">
        <v>8890</v>
      </c>
      <c r="H28" s="8">
        <v>7440</v>
      </c>
      <c r="I28" s="8">
        <v>6252</v>
      </c>
      <c r="J28" s="19">
        <f t="shared" si="0"/>
        <v>3000</v>
      </c>
      <c r="K28" s="18">
        <v>3000</v>
      </c>
      <c r="L28" s="8">
        <f>IF('Anlage 2 - Berechnungshilfe'!$G$16="ja",Daten!I28,Daten!H28)</f>
        <v>7440</v>
      </c>
      <c r="M28" s="12"/>
      <c r="N28" t="s">
        <v>405</v>
      </c>
      <c r="O28" s="21" t="str">
        <f>IF('Anlage 2 - Berechnungshilfe'!$G$14=Daten!$T$2,"",Daten!B28)</f>
        <v>Elaris Pio (alle Modelle)</v>
      </c>
    </row>
    <row r="29" spans="2:15" x14ac:dyDescent="0.25">
      <c r="B29" t="s">
        <v>91</v>
      </c>
      <c r="C29" t="s">
        <v>92</v>
      </c>
      <c r="D29" s="8">
        <v>23560</v>
      </c>
      <c r="E29" t="s">
        <v>93</v>
      </c>
      <c r="F29" t="s">
        <v>94</v>
      </c>
      <c r="G29" s="8">
        <v>16090</v>
      </c>
      <c r="H29" s="8">
        <v>7470</v>
      </c>
      <c r="I29" s="8">
        <v>6277</v>
      </c>
      <c r="J29" s="19">
        <f t="shared" si="0"/>
        <v>3000</v>
      </c>
      <c r="K29" s="18">
        <v>3000</v>
      </c>
      <c r="L29" s="8">
        <f>IF('Anlage 2 - Berechnungshilfe'!$G$16="ja",Daten!I29,Daten!H29)</f>
        <v>7470</v>
      </c>
      <c r="M29" s="12"/>
      <c r="N29" t="s">
        <v>405</v>
      </c>
      <c r="O29" s="21" t="str">
        <f>IF('Anlage 2 - Berechnungshilfe'!$G$14=Daten!$T$2,"",Daten!B29)</f>
        <v>Fiat 500 (23,8 kWh, alle Modelle)</v>
      </c>
    </row>
    <row r="30" spans="2:15" x14ac:dyDescent="0.25">
      <c r="B30" t="s">
        <v>95</v>
      </c>
      <c r="C30" t="s">
        <v>96</v>
      </c>
      <c r="D30" s="8">
        <v>27560</v>
      </c>
      <c r="E30" t="s">
        <v>93</v>
      </c>
      <c r="F30" t="s">
        <v>94</v>
      </c>
      <c r="G30" s="8">
        <v>16090</v>
      </c>
      <c r="H30" s="8">
        <v>11470</v>
      </c>
      <c r="I30" s="8">
        <v>9639</v>
      </c>
      <c r="J30" s="19">
        <f t="shared" si="0"/>
        <v>3000</v>
      </c>
      <c r="K30" s="18">
        <v>3000</v>
      </c>
      <c r="L30" s="8">
        <f>IF('Anlage 2 - Berechnungshilfe'!$G$16="ja",Daten!I30,Daten!H30)</f>
        <v>11470</v>
      </c>
      <c r="M30" s="12"/>
      <c r="N30" t="s">
        <v>405</v>
      </c>
      <c r="O30" s="21" t="str">
        <f>IF('Anlage 2 - Berechnungshilfe'!$G$14=Daten!$T$2,"",Daten!B30)</f>
        <v>Fiat 500 (42,0 kWh, alle Modelle)</v>
      </c>
    </row>
    <row r="31" spans="2:15" x14ac:dyDescent="0.25">
      <c r="B31" t="s">
        <v>97</v>
      </c>
      <c r="C31" t="s">
        <v>98</v>
      </c>
      <c r="D31" s="8">
        <v>66640</v>
      </c>
      <c r="E31" t="s">
        <v>99</v>
      </c>
      <c r="F31" t="s">
        <v>100</v>
      </c>
      <c r="G31" s="8">
        <v>39615</v>
      </c>
      <c r="H31" s="8">
        <v>27025</v>
      </c>
      <c r="I31" s="8">
        <v>22710</v>
      </c>
      <c r="J31" s="19">
        <f t="shared" si="0"/>
        <v>3000</v>
      </c>
      <c r="K31" s="18">
        <v>3000</v>
      </c>
      <c r="L31" s="8">
        <f>IF('Anlage 2 - Berechnungshilfe'!$G$16="ja",Daten!I31,Daten!H31)</f>
        <v>27025</v>
      </c>
      <c r="M31" s="12"/>
      <c r="N31" t="s">
        <v>405</v>
      </c>
      <c r="O31" s="21" t="str">
        <f>IF('Anlage 2 - Berechnungshilfe'!$G$14=Daten!$T$2,"",Daten!B31)</f>
        <v>Fiat e-Ducato (47 kWh, alle Modelle)</v>
      </c>
    </row>
    <row r="32" spans="2:15" x14ac:dyDescent="0.25">
      <c r="B32" t="s">
        <v>101</v>
      </c>
      <c r="C32" t="s">
        <v>102</v>
      </c>
      <c r="D32" s="8">
        <v>86394</v>
      </c>
      <c r="E32" t="s">
        <v>99</v>
      </c>
      <c r="F32" t="s">
        <v>100</v>
      </c>
      <c r="G32" s="8">
        <v>39615</v>
      </c>
      <c r="H32" s="8">
        <v>46779</v>
      </c>
      <c r="I32" s="8">
        <v>39310</v>
      </c>
      <c r="J32" s="19">
        <f t="shared" si="0"/>
        <v>3000</v>
      </c>
      <c r="K32" s="18">
        <v>3000</v>
      </c>
      <c r="L32" s="8">
        <f>IF('Anlage 2 - Berechnungshilfe'!$G$16="ja",Daten!I32,Daten!H32)</f>
        <v>46779</v>
      </c>
      <c r="M32" s="12"/>
      <c r="N32" t="s">
        <v>405</v>
      </c>
      <c r="O32" s="21" t="str">
        <f>IF('Anlage 2 - Berechnungshilfe'!$G$14=Daten!$T$2,"",Daten!B32)</f>
        <v>Fiat e-Ducato (79 kWh, alle Modelle)</v>
      </c>
    </row>
    <row r="33" spans="2:15" x14ac:dyDescent="0.25">
      <c r="B33" t="s">
        <v>103</v>
      </c>
      <c r="C33" t="s">
        <v>104</v>
      </c>
      <c r="D33" s="8">
        <v>45756</v>
      </c>
      <c r="E33" t="s">
        <v>105</v>
      </c>
      <c r="F33" t="s">
        <v>106</v>
      </c>
      <c r="G33" s="8">
        <v>37545</v>
      </c>
      <c r="H33" s="8">
        <v>8211</v>
      </c>
      <c r="I33" s="8">
        <v>6900</v>
      </c>
      <c r="J33" s="19">
        <f t="shared" si="0"/>
        <v>3000</v>
      </c>
      <c r="K33" s="18">
        <v>3000</v>
      </c>
      <c r="L33" s="8">
        <f>IF('Anlage 2 - Berechnungshilfe'!$G$16="ja",Daten!I33,Daten!H33)</f>
        <v>8211</v>
      </c>
      <c r="M33" s="12"/>
      <c r="N33" t="s">
        <v>405</v>
      </c>
      <c r="O33" s="21" t="str">
        <f>IF('Anlage 2 - Berechnungshilfe'!$G$14=Daten!$T$2,"",Daten!B33)</f>
        <v>Fiat e-Scudo (50 kWh, alle Modelle)</v>
      </c>
    </row>
    <row r="34" spans="2:15" x14ac:dyDescent="0.25">
      <c r="B34" t="s">
        <v>107</v>
      </c>
      <c r="C34" t="s">
        <v>108</v>
      </c>
      <c r="D34" s="8">
        <v>51706</v>
      </c>
      <c r="E34" t="s">
        <v>105</v>
      </c>
      <c r="F34" t="s">
        <v>106</v>
      </c>
      <c r="G34" s="8">
        <v>37545</v>
      </c>
      <c r="H34" s="8">
        <v>14161</v>
      </c>
      <c r="I34" s="8">
        <v>11900</v>
      </c>
      <c r="J34" s="19">
        <f t="shared" si="0"/>
        <v>3000</v>
      </c>
      <c r="K34" s="18">
        <v>3000</v>
      </c>
      <c r="L34" s="8">
        <f>IF('Anlage 2 - Berechnungshilfe'!$G$16="ja",Daten!I34,Daten!H34)</f>
        <v>14161</v>
      </c>
      <c r="M34" s="12"/>
      <c r="N34" t="s">
        <v>405</v>
      </c>
      <c r="O34" s="21" t="str">
        <f>IF('Anlage 2 - Berechnungshilfe'!$G$14=Daten!$T$2,"",Daten!B34)</f>
        <v>Fiat e-Scudo (75 kWh, alle Modelle)</v>
      </c>
    </row>
    <row r="35" spans="2:15" x14ac:dyDescent="0.25">
      <c r="B35" t="s">
        <v>109</v>
      </c>
      <c r="C35" t="s">
        <v>110</v>
      </c>
      <c r="D35" s="8">
        <v>46900</v>
      </c>
      <c r="E35" t="s">
        <v>111</v>
      </c>
      <c r="F35" t="s">
        <v>112</v>
      </c>
      <c r="G35" s="8">
        <v>36350</v>
      </c>
      <c r="H35" s="8">
        <v>10550</v>
      </c>
      <c r="I35" s="8">
        <v>8866</v>
      </c>
      <c r="J35" s="19">
        <f t="shared" si="0"/>
        <v>3000</v>
      </c>
      <c r="K35" s="18">
        <v>3000</v>
      </c>
      <c r="L35" s="8">
        <f>IF('Anlage 2 - Berechnungshilfe'!$G$16="ja",Daten!I35,Daten!H35)</f>
        <v>10550</v>
      </c>
      <c r="M35" s="12"/>
      <c r="N35" t="s">
        <v>405</v>
      </c>
      <c r="O35" s="21" t="str">
        <f>IF('Anlage 2 - Berechnungshilfe'!$G$14=Daten!$T$2,"",Daten!B35)</f>
        <v>Ford Mustang Mach-E (alle Modelle)</v>
      </c>
    </row>
    <row r="36" spans="2:15" x14ac:dyDescent="0.25">
      <c r="B36" t="s">
        <v>113</v>
      </c>
      <c r="C36" t="s">
        <v>114</v>
      </c>
      <c r="D36" s="8">
        <v>33850</v>
      </c>
      <c r="E36" t="s">
        <v>115</v>
      </c>
      <c r="F36" t="s">
        <v>116</v>
      </c>
      <c r="G36" s="8">
        <v>24050</v>
      </c>
      <c r="H36" s="8">
        <v>9800</v>
      </c>
      <c r="I36" s="8">
        <v>8235</v>
      </c>
      <c r="J36" s="19">
        <f t="shared" si="0"/>
        <v>3000</v>
      </c>
      <c r="K36" s="18">
        <v>3000</v>
      </c>
      <c r="L36" s="8">
        <f>IF('Anlage 2 - Berechnungshilfe'!$G$16="ja",Daten!I36,Daten!H36)</f>
        <v>9800</v>
      </c>
      <c r="M36" s="12"/>
      <c r="N36" t="s">
        <v>405</v>
      </c>
      <c r="O36" s="21" t="str">
        <f>IF('Anlage 2 - Berechnungshilfe'!$G$14=Daten!$T$2,"",Daten!B36)</f>
        <v>Honda e (alle Modelle)</v>
      </c>
    </row>
    <row r="37" spans="2:15" x14ac:dyDescent="0.25">
      <c r="B37" t="s">
        <v>117</v>
      </c>
      <c r="C37" t="s">
        <v>118</v>
      </c>
      <c r="D37" s="8">
        <v>35350</v>
      </c>
      <c r="E37" t="s">
        <v>119</v>
      </c>
      <c r="F37" t="s">
        <v>120</v>
      </c>
      <c r="G37" s="8">
        <v>27690</v>
      </c>
      <c r="H37" s="8">
        <v>7660</v>
      </c>
      <c r="I37" s="8">
        <v>6437</v>
      </c>
      <c r="J37" s="19">
        <f t="shared" si="0"/>
        <v>3000</v>
      </c>
      <c r="K37" s="18">
        <v>3000</v>
      </c>
      <c r="L37" s="8">
        <f>IF('Anlage 2 - Berechnungshilfe'!$G$16="ja",Daten!I37,Daten!H37)</f>
        <v>7660</v>
      </c>
      <c r="M37" s="12"/>
      <c r="N37" t="s">
        <v>405</v>
      </c>
      <c r="O37" s="21" t="str">
        <f>IF('Anlage 2 - Berechnungshilfe'!$G$14=Daten!$T$2,"",Daten!B37)</f>
        <v>Hyundai IONIQ (38,3 kWh, alle Modelle)</v>
      </c>
    </row>
    <row r="38" spans="2:15" x14ac:dyDescent="0.25">
      <c r="B38" t="s">
        <v>121</v>
      </c>
      <c r="C38" t="s">
        <v>122</v>
      </c>
      <c r="D38" s="8">
        <v>41900</v>
      </c>
      <c r="E38" t="s">
        <v>123</v>
      </c>
      <c r="F38" t="s">
        <v>124</v>
      </c>
      <c r="G38" s="8">
        <v>30500</v>
      </c>
      <c r="H38" s="8">
        <v>11400</v>
      </c>
      <c r="I38" s="8">
        <v>9580</v>
      </c>
      <c r="J38" s="19">
        <f t="shared" si="0"/>
        <v>3000</v>
      </c>
      <c r="K38" s="18">
        <v>3000</v>
      </c>
      <c r="L38" s="8">
        <f>IF('Anlage 2 - Berechnungshilfe'!$G$16="ja",Daten!I38,Daten!H38)</f>
        <v>11400</v>
      </c>
      <c r="M38" s="12"/>
      <c r="N38" t="s">
        <v>405</v>
      </c>
      <c r="O38" s="21" t="str">
        <f>IF('Anlage 2 - Berechnungshilfe'!$G$14=Daten!$T$2,"",Daten!B38)</f>
        <v>Hyundai IONIQ (58 kWh, alle Modelle)</v>
      </c>
    </row>
    <row r="39" spans="2:15" x14ac:dyDescent="0.25">
      <c r="B39" t="s">
        <v>125</v>
      </c>
      <c r="C39" t="s">
        <v>126</v>
      </c>
      <c r="D39" s="8">
        <v>45100</v>
      </c>
      <c r="E39" t="s">
        <v>123</v>
      </c>
      <c r="F39" t="s">
        <v>124</v>
      </c>
      <c r="G39" s="8">
        <v>30500</v>
      </c>
      <c r="H39" s="8">
        <v>14600</v>
      </c>
      <c r="I39" s="8">
        <v>12269</v>
      </c>
      <c r="J39" s="19">
        <f t="shared" si="0"/>
        <v>3000</v>
      </c>
      <c r="K39" s="18">
        <v>3000</v>
      </c>
      <c r="L39" s="8">
        <f>IF('Anlage 2 - Berechnungshilfe'!$G$16="ja",Daten!I39,Daten!H39)</f>
        <v>14600</v>
      </c>
      <c r="M39" s="12"/>
      <c r="N39" t="s">
        <v>405</v>
      </c>
      <c r="O39" s="21" t="str">
        <f>IF('Anlage 2 - Berechnungshilfe'!$G$14=Daten!$T$2,"",Daten!B39)</f>
        <v>Hyundai IONIQ (72,6 kWh, alle Modelle)</v>
      </c>
    </row>
    <row r="40" spans="2:15" x14ac:dyDescent="0.25">
      <c r="B40" t="s">
        <v>127</v>
      </c>
      <c r="C40" t="s">
        <v>128</v>
      </c>
      <c r="D40" s="8">
        <v>36250</v>
      </c>
      <c r="E40" t="s">
        <v>129</v>
      </c>
      <c r="F40" t="s">
        <v>130</v>
      </c>
      <c r="G40" s="8">
        <v>26900</v>
      </c>
      <c r="H40" s="8">
        <v>9350</v>
      </c>
      <c r="I40" s="8">
        <v>7857</v>
      </c>
      <c r="J40" s="19">
        <f t="shared" si="0"/>
        <v>3000</v>
      </c>
      <c r="K40" s="18">
        <v>3000</v>
      </c>
      <c r="L40" s="8">
        <f>IF('Anlage 2 - Berechnungshilfe'!$G$16="ja",Daten!I40,Daten!H40)</f>
        <v>9350</v>
      </c>
      <c r="M40" s="12"/>
      <c r="N40" t="s">
        <v>405</v>
      </c>
      <c r="O40" s="21" t="str">
        <f>IF('Anlage 2 - Berechnungshilfe'!$G$14=Daten!$T$2,"",Daten!B40)</f>
        <v>Hyundai Kona Elektro (39,2 kWh, alle Modelle)</v>
      </c>
    </row>
    <row r="41" spans="2:15" x14ac:dyDescent="0.25">
      <c r="B41" t="s">
        <v>131</v>
      </c>
      <c r="C41" t="s">
        <v>132</v>
      </c>
      <c r="D41" s="8">
        <v>41850</v>
      </c>
      <c r="E41" t="s">
        <v>123</v>
      </c>
      <c r="F41" t="s">
        <v>133</v>
      </c>
      <c r="G41" s="8">
        <v>28800</v>
      </c>
      <c r="H41" s="8">
        <v>13050</v>
      </c>
      <c r="I41" s="8">
        <v>10966</v>
      </c>
      <c r="J41" s="19">
        <f t="shared" si="0"/>
        <v>3000</v>
      </c>
      <c r="K41" s="18">
        <v>3000</v>
      </c>
      <c r="L41" s="8">
        <f>IF('Anlage 2 - Berechnungshilfe'!$G$16="ja",Daten!I41,Daten!H41)</f>
        <v>13050</v>
      </c>
      <c r="M41" s="12"/>
      <c r="N41" t="s">
        <v>405</v>
      </c>
      <c r="O41" s="21" t="str">
        <f>IF('Anlage 2 - Berechnungshilfe'!$G$14=Daten!$T$2,"",Daten!B41)</f>
        <v>Hyundai Kona Elektro (64,0 kWh, alle Modelle)</v>
      </c>
    </row>
    <row r="42" spans="2:15" x14ac:dyDescent="0.25">
      <c r="B42" t="s">
        <v>134</v>
      </c>
      <c r="C42" t="s">
        <v>135</v>
      </c>
      <c r="D42" s="8">
        <v>35290</v>
      </c>
      <c r="E42" t="s">
        <v>136</v>
      </c>
      <c r="F42" t="s">
        <v>137</v>
      </c>
      <c r="G42" s="8">
        <v>26990</v>
      </c>
      <c r="H42" s="8">
        <v>8300</v>
      </c>
      <c r="I42" s="8">
        <v>6975</v>
      </c>
      <c r="J42" s="19">
        <f t="shared" si="0"/>
        <v>3000</v>
      </c>
      <c r="K42" s="18">
        <v>3000</v>
      </c>
      <c r="L42" s="8">
        <f>IF('Anlage 2 - Berechnungshilfe'!$G$16="ja",Daten!I42,Daten!H42)</f>
        <v>8300</v>
      </c>
      <c r="M42" s="12"/>
      <c r="N42" t="s">
        <v>405</v>
      </c>
      <c r="O42" s="21" t="str">
        <f>IF('Anlage 2 - Berechnungshilfe'!$G$14=Daten!$T$2,"",Daten!B42)</f>
        <v>Kia e-Niro (39,2 kWh, alle Modelle)</v>
      </c>
    </row>
    <row r="43" spans="2:15" x14ac:dyDescent="0.25">
      <c r="B43" t="s">
        <v>138</v>
      </c>
      <c r="C43" t="s">
        <v>139</v>
      </c>
      <c r="D43" s="8">
        <v>39090</v>
      </c>
      <c r="E43" t="s">
        <v>136</v>
      </c>
      <c r="F43" t="s">
        <v>137</v>
      </c>
      <c r="G43" s="8">
        <v>26990</v>
      </c>
      <c r="H43" s="8">
        <v>12100</v>
      </c>
      <c r="I43" s="8">
        <v>10168</v>
      </c>
      <c r="J43" s="19">
        <f t="shared" si="0"/>
        <v>3000</v>
      </c>
      <c r="K43" s="18">
        <v>3000</v>
      </c>
      <c r="L43" s="8">
        <f>IF('Anlage 2 - Berechnungshilfe'!$G$16="ja",Daten!I43,Daten!H43)</f>
        <v>12100</v>
      </c>
      <c r="M43" s="12"/>
      <c r="N43" t="s">
        <v>405</v>
      </c>
      <c r="O43" s="21" t="str">
        <f>IF('Anlage 2 - Berechnungshilfe'!$G$14=Daten!$T$2,"",Daten!B43)</f>
        <v>Kia e-Niro (64 kWh, alle Modelle)</v>
      </c>
    </row>
    <row r="44" spans="2:15" x14ac:dyDescent="0.25">
      <c r="B44" t="s">
        <v>140</v>
      </c>
      <c r="C44" t="s">
        <v>141</v>
      </c>
      <c r="D44" s="8">
        <v>33990</v>
      </c>
      <c r="E44" t="s">
        <v>142</v>
      </c>
      <c r="F44" t="s">
        <v>143</v>
      </c>
      <c r="G44" s="8">
        <v>20350</v>
      </c>
      <c r="H44" s="8">
        <v>13640</v>
      </c>
      <c r="I44" s="8">
        <v>11462</v>
      </c>
      <c r="J44" s="19">
        <f t="shared" si="0"/>
        <v>3000</v>
      </c>
      <c r="K44" s="18">
        <v>3000</v>
      </c>
      <c r="L44" s="8">
        <f>IF('Anlage 2 - Berechnungshilfe'!$G$16="ja",Daten!I44,Daten!H44)</f>
        <v>13640</v>
      </c>
      <c r="M44" s="12"/>
      <c r="N44" t="s">
        <v>405</v>
      </c>
      <c r="O44" s="21" t="str">
        <f>IF('Anlage 2 - Berechnungshilfe'!$G$14=Daten!$T$2,"",Daten!B44)</f>
        <v>Kia e-Soul (39,2 kWh, alle Modelle)</v>
      </c>
    </row>
    <row r="45" spans="2:15" x14ac:dyDescent="0.25">
      <c r="B45" t="s">
        <v>144</v>
      </c>
      <c r="C45" t="s">
        <v>145</v>
      </c>
      <c r="D45" s="8">
        <v>37790</v>
      </c>
      <c r="E45" t="s">
        <v>142</v>
      </c>
      <c r="F45" t="s">
        <v>143</v>
      </c>
      <c r="G45" s="8">
        <v>20350</v>
      </c>
      <c r="H45" s="8">
        <v>17440</v>
      </c>
      <c r="I45" s="8">
        <v>14655</v>
      </c>
      <c r="J45" s="19">
        <f t="shared" si="0"/>
        <v>3000</v>
      </c>
      <c r="K45" s="18">
        <v>3000</v>
      </c>
      <c r="L45" s="8">
        <f>IF('Anlage 2 - Berechnungshilfe'!$G$16="ja",Daten!I45,Daten!H45)</f>
        <v>17440</v>
      </c>
      <c r="M45" s="12"/>
      <c r="N45" t="s">
        <v>405</v>
      </c>
      <c r="O45" s="21" t="str">
        <f>IF('Anlage 2 - Berechnungshilfe'!$G$14=Daten!$T$2,"",Daten!B45)</f>
        <v>Kia e-Soul (64 kWh, alle Modelle)</v>
      </c>
    </row>
    <row r="46" spans="2:15" x14ac:dyDescent="0.25">
      <c r="B46" t="s">
        <v>146</v>
      </c>
      <c r="C46" t="s">
        <v>147</v>
      </c>
      <c r="D46" s="8">
        <v>44990</v>
      </c>
      <c r="E46" t="s">
        <v>111</v>
      </c>
      <c r="F46" t="s">
        <v>112</v>
      </c>
      <c r="G46" s="8">
        <v>36350</v>
      </c>
      <c r="H46" s="8">
        <v>8640</v>
      </c>
      <c r="I46" s="8">
        <v>7261</v>
      </c>
      <c r="J46" s="19">
        <f t="shared" si="0"/>
        <v>3000</v>
      </c>
      <c r="K46" s="18">
        <v>3000</v>
      </c>
      <c r="L46" s="8">
        <f>IF('Anlage 2 - Berechnungshilfe'!$G$16="ja",Daten!I46,Daten!H46)</f>
        <v>8640</v>
      </c>
      <c r="M46" s="12"/>
      <c r="N46" t="s">
        <v>405</v>
      </c>
      <c r="O46" s="21" t="str">
        <f>IF('Anlage 2 - Berechnungshilfe'!$G$14=Daten!$T$2,"",Daten!B46)</f>
        <v>KIA EV6 (58 kWh, alle Modelle)</v>
      </c>
    </row>
    <row r="47" spans="2:15" x14ac:dyDescent="0.25">
      <c r="B47" t="s">
        <v>148</v>
      </c>
      <c r="C47" t="s">
        <v>149</v>
      </c>
      <c r="D47" s="8">
        <v>54990</v>
      </c>
      <c r="E47" t="s">
        <v>150</v>
      </c>
      <c r="F47" t="s">
        <v>151</v>
      </c>
      <c r="G47" s="8">
        <v>42350</v>
      </c>
      <c r="H47" s="8">
        <v>12640</v>
      </c>
      <c r="I47" s="8">
        <v>10622</v>
      </c>
      <c r="J47" s="19">
        <f t="shared" si="0"/>
        <v>3000</v>
      </c>
      <c r="K47" s="18">
        <v>3000</v>
      </c>
      <c r="L47" s="8">
        <f>IF('Anlage 2 - Berechnungshilfe'!$G$16="ja",Daten!I47,Daten!H47)</f>
        <v>12640</v>
      </c>
      <c r="M47" s="12"/>
      <c r="N47" t="s">
        <v>405</v>
      </c>
      <c r="O47" s="21" t="str">
        <f>IF('Anlage 2 - Berechnungshilfe'!$G$14=Daten!$T$2,"",Daten!B47)</f>
        <v>KIA EV6 (77,6 kWh, alle Modelle)</v>
      </c>
    </row>
    <row r="48" spans="2:15" x14ac:dyDescent="0.25">
      <c r="B48" t="s">
        <v>152</v>
      </c>
      <c r="C48" t="s">
        <v>153</v>
      </c>
      <c r="D48" s="8">
        <v>47550</v>
      </c>
      <c r="E48" t="s">
        <v>154</v>
      </c>
      <c r="F48" t="s">
        <v>155</v>
      </c>
      <c r="G48" s="8">
        <v>38850</v>
      </c>
      <c r="H48" s="8">
        <v>8700</v>
      </c>
      <c r="I48" s="8">
        <v>7311</v>
      </c>
      <c r="J48" s="19">
        <f t="shared" si="0"/>
        <v>3000</v>
      </c>
      <c r="K48" s="18">
        <v>3000</v>
      </c>
      <c r="L48" s="8">
        <f>IF('Anlage 2 - Berechnungshilfe'!$G$16="ja",Daten!I48,Daten!H48)</f>
        <v>8700</v>
      </c>
      <c r="M48" s="12"/>
      <c r="N48" t="s">
        <v>405</v>
      </c>
      <c r="O48" s="21" t="str">
        <f>IF('Anlage 2 - Berechnungshilfe'!$G$14=Daten!$T$2,"",Daten!B48)</f>
        <v>Lexus UX 300e (alle Modelle)</v>
      </c>
    </row>
    <row r="49" spans="2:15" x14ac:dyDescent="0.25">
      <c r="B49" t="s">
        <v>156</v>
      </c>
      <c r="C49" t="s">
        <v>157</v>
      </c>
      <c r="D49" s="8">
        <v>41648</v>
      </c>
      <c r="E49" t="s">
        <v>158</v>
      </c>
      <c r="F49" t="s">
        <v>159</v>
      </c>
      <c r="G49" s="8">
        <v>33010</v>
      </c>
      <c r="H49" s="8">
        <v>8638</v>
      </c>
      <c r="I49" s="8">
        <v>7259</v>
      </c>
      <c r="J49" s="19">
        <f t="shared" si="0"/>
        <v>3000</v>
      </c>
      <c r="K49" s="18">
        <v>3000</v>
      </c>
      <c r="L49" s="8">
        <f>IF('Anlage 2 - Berechnungshilfe'!$G$16="ja",Daten!I49,Daten!H49)</f>
        <v>8638</v>
      </c>
      <c r="M49" s="12"/>
      <c r="N49" t="s">
        <v>405</v>
      </c>
      <c r="O49" s="21" t="str">
        <f>IF('Anlage 2 - Berechnungshilfe'!$G$14=Daten!$T$2,"",Daten!B49)</f>
        <v>Maxus eDeliver 3 (alle Modelle)</v>
      </c>
    </row>
    <row r="50" spans="2:15" x14ac:dyDescent="0.25">
      <c r="B50" t="s">
        <v>160</v>
      </c>
      <c r="C50" t="s">
        <v>161</v>
      </c>
      <c r="D50" s="8">
        <v>62463</v>
      </c>
      <c r="E50" t="s">
        <v>162</v>
      </c>
      <c r="F50" t="s">
        <v>163</v>
      </c>
      <c r="G50" s="8">
        <v>39258</v>
      </c>
      <c r="H50" s="8">
        <v>23205</v>
      </c>
      <c r="I50" s="8">
        <v>19500</v>
      </c>
      <c r="J50" s="19">
        <f t="shared" si="0"/>
        <v>3000</v>
      </c>
      <c r="K50" s="18">
        <v>3000</v>
      </c>
      <c r="L50" s="8">
        <f>IF('Anlage 2 - Berechnungshilfe'!$G$16="ja",Daten!I50,Daten!H50)</f>
        <v>23205</v>
      </c>
      <c r="M50" s="12"/>
      <c r="N50" t="s">
        <v>405</v>
      </c>
      <c r="O50" s="21" t="str">
        <f>IF('Anlage 2 - Berechnungshilfe'!$G$14=Daten!$T$2,"",Daten!B50)</f>
        <v>Maxus eDeliver 9 (alle Modelle)</v>
      </c>
    </row>
    <row r="51" spans="2:15" x14ac:dyDescent="0.25">
      <c r="B51" t="s">
        <v>164</v>
      </c>
      <c r="C51" t="s">
        <v>165</v>
      </c>
      <c r="D51" s="8">
        <v>63546</v>
      </c>
      <c r="E51" t="s">
        <v>162</v>
      </c>
      <c r="F51" t="s">
        <v>163</v>
      </c>
      <c r="G51" s="8">
        <v>39258</v>
      </c>
      <c r="H51" s="8">
        <v>24288</v>
      </c>
      <c r="I51" s="8">
        <v>20410</v>
      </c>
      <c r="J51" s="19">
        <f t="shared" si="0"/>
        <v>3000</v>
      </c>
      <c r="K51" s="18">
        <v>3000</v>
      </c>
      <c r="L51" s="8">
        <f>IF('Anlage 2 - Berechnungshilfe'!$G$16="ja",Daten!I51,Daten!H51)</f>
        <v>24288</v>
      </c>
      <c r="M51" s="12"/>
      <c r="N51" t="s">
        <v>405</v>
      </c>
      <c r="O51" s="21" t="str">
        <f>IF('Anlage 2 - Berechnungshilfe'!$G$14=Daten!$T$2,"",Daten!B51)</f>
        <v>Maxus EV80 (alle Modelle)</v>
      </c>
    </row>
    <row r="52" spans="2:15" x14ac:dyDescent="0.25">
      <c r="B52" t="s">
        <v>166</v>
      </c>
      <c r="C52" t="s">
        <v>167</v>
      </c>
      <c r="D52" s="8">
        <v>34490</v>
      </c>
      <c r="E52" t="s">
        <v>168</v>
      </c>
      <c r="F52" t="s">
        <v>169</v>
      </c>
      <c r="G52" s="8">
        <v>25790</v>
      </c>
      <c r="H52" s="8">
        <v>8700</v>
      </c>
      <c r="I52" s="8">
        <v>7311</v>
      </c>
      <c r="J52" s="19">
        <f t="shared" si="0"/>
        <v>3000</v>
      </c>
      <c r="K52" s="18">
        <v>3000</v>
      </c>
      <c r="L52" s="8">
        <f>IF('Anlage 2 - Berechnungshilfe'!$G$16="ja",Daten!I52,Daten!H52)</f>
        <v>8700</v>
      </c>
      <c r="M52" s="12"/>
      <c r="N52" t="s">
        <v>405</v>
      </c>
      <c r="O52" s="21" t="str">
        <f>IF('Anlage 2 - Berechnungshilfe'!$G$14=Daten!$T$2,"",Daten!B52)</f>
        <v>Mazda MX-30 (alle Modelle)</v>
      </c>
    </row>
    <row r="53" spans="2:15" x14ac:dyDescent="0.25">
      <c r="B53" t="s">
        <v>170</v>
      </c>
      <c r="C53" t="s">
        <v>171</v>
      </c>
      <c r="D53" s="8">
        <v>47541</v>
      </c>
      <c r="E53" t="s">
        <v>172</v>
      </c>
      <c r="F53" t="s">
        <v>173</v>
      </c>
      <c r="G53" s="8">
        <v>39937</v>
      </c>
      <c r="H53" s="8">
        <v>7604</v>
      </c>
      <c r="I53" s="8">
        <v>6390</v>
      </c>
      <c r="J53" s="19">
        <f t="shared" si="0"/>
        <v>3000</v>
      </c>
      <c r="K53" s="18">
        <v>3000</v>
      </c>
      <c r="L53" s="8">
        <f>IF('Anlage 2 - Berechnungshilfe'!$G$16="ja",Daten!I53,Daten!H53)</f>
        <v>7604</v>
      </c>
      <c r="M53" s="12"/>
      <c r="N53" t="s">
        <v>405</v>
      </c>
      <c r="O53" s="21" t="str">
        <f>IF('Anlage 2 - Berechnungshilfe'!$G$14=Daten!$T$2,"",Daten!B53)</f>
        <v>Mercedes EQA (alle Modelle)</v>
      </c>
    </row>
    <row r="54" spans="2:15" x14ac:dyDescent="0.25">
      <c r="B54" t="s">
        <v>174</v>
      </c>
      <c r="C54" t="s">
        <v>175</v>
      </c>
      <c r="D54" s="8">
        <v>52342</v>
      </c>
      <c r="E54" t="s">
        <v>176</v>
      </c>
      <c r="F54" t="s">
        <v>177</v>
      </c>
      <c r="G54" s="8">
        <v>41370</v>
      </c>
      <c r="H54" s="8">
        <v>10972</v>
      </c>
      <c r="I54" s="8">
        <v>9220</v>
      </c>
      <c r="J54" s="19">
        <f t="shared" si="0"/>
        <v>3000</v>
      </c>
      <c r="K54" s="18">
        <v>3000</v>
      </c>
      <c r="L54" s="8">
        <f>IF('Anlage 2 - Berechnungshilfe'!$G$16="ja",Daten!I54,Daten!H54)</f>
        <v>10972</v>
      </c>
      <c r="M54" s="12"/>
      <c r="N54" t="s">
        <v>405</v>
      </c>
      <c r="O54" s="21" t="str">
        <f>IF('Anlage 2 - Berechnungshilfe'!$G$14=Daten!$T$2,"",Daten!B54)</f>
        <v>Mercedes EQB (alle Modelle)</v>
      </c>
    </row>
    <row r="55" spans="2:15" x14ac:dyDescent="0.25">
      <c r="B55" t="s">
        <v>178</v>
      </c>
      <c r="C55" t="s">
        <v>179</v>
      </c>
      <c r="D55" s="8">
        <v>71281</v>
      </c>
      <c r="E55" t="s">
        <v>180</v>
      </c>
      <c r="F55" t="s">
        <v>181</v>
      </c>
      <c r="G55" s="8">
        <v>60898</v>
      </c>
      <c r="H55" s="8">
        <v>10383</v>
      </c>
      <c r="I55" s="8">
        <v>8725</v>
      </c>
      <c r="J55" s="19">
        <f t="shared" si="0"/>
        <v>3000</v>
      </c>
      <c r="K55" s="18">
        <v>3000</v>
      </c>
      <c r="L55" s="8">
        <f>IF('Anlage 2 - Berechnungshilfe'!$G$16="ja",Daten!I55,Daten!H55)</f>
        <v>10383</v>
      </c>
      <c r="M55" s="12"/>
      <c r="N55" t="s">
        <v>405</v>
      </c>
      <c r="O55" s="21" t="str">
        <f>IF('Anlage 2 - Berechnungshilfe'!$G$14=Daten!$T$2,"",Daten!B55)</f>
        <v>Mercedes EQC (alle Modelle)</v>
      </c>
    </row>
    <row r="56" spans="2:15" x14ac:dyDescent="0.25">
      <c r="B56" t="s">
        <v>182</v>
      </c>
      <c r="C56" t="s">
        <v>183</v>
      </c>
      <c r="D56" s="8">
        <v>71388</v>
      </c>
      <c r="E56" t="s">
        <v>184</v>
      </c>
      <c r="F56" t="s">
        <v>185</v>
      </c>
      <c r="G56" s="8">
        <v>54447</v>
      </c>
      <c r="H56" s="8">
        <v>16941</v>
      </c>
      <c r="I56" s="8">
        <v>14236</v>
      </c>
      <c r="J56" s="19">
        <f t="shared" si="0"/>
        <v>3000</v>
      </c>
      <c r="K56" s="18">
        <v>3000</v>
      </c>
      <c r="L56" s="8">
        <f>IF('Anlage 2 - Berechnungshilfe'!$G$16="ja",Daten!I56,Daten!H56)</f>
        <v>16941</v>
      </c>
      <c r="M56" s="12"/>
      <c r="N56" t="s">
        <v>405</v>
      </c>
      <c r="O56" s="21" t="str">
        <f>IF('Anlage 2 - Berechnungshilfe'!$G$14=Daten!$T$2,"",Daten!B56)</f>
        <v>Mercedes EQV (alle Modelle)</v>
      </c>
    </row>
    <row r="57" spans="2:15" x14ac:dyDescent="0.25">
      <c r="B57" t="s">
        <v>186</v>
      </c>
      <c r="C57" t="s">
        <v>187</v>
      </c>
      <c r="D57" s="8">
        <v>65800</v>
      </c>
      <c r="E57" t="s">
        <v>188</v>
      </c>
      <c r="F57" t="s">
        <v>189</v>
      </c>
      <c r="G57" s="8">
        <v>43689</v>
      </c>
      <c r="H57" s="8">
        <v>22111</v>
      </c>
      <c r="I57" s="8">
        <v>18581</v>
      </c>
      <c r="J57" s="19">
        <f t="shared" si="0"/>
        <v>3000</v>
      </c>
      <c r="K57" s="18">
        <v>3000</v>
      </c>
      <c r="L57" s="8">
        <f>IF('Anlage 2 - Berechnungshilfe'!$G$16="ja",Daten!I57,Daten!H57)</f>
        <v>22111</v>
      </c>
      <c r="M57" s="12"/>
      <c r="N57" t="s">
        <v>405</v>
      </c>
      <c r="O57" s="21" t="str">
        <f>IF('Anlage 2 - Berechnungshilfe'!$G$14=Daten!$T$2,"",Daten!B57)</f>
        <v>Mercedes eSprinter (35 kWh, alle Modelle)</v>
      </c>
    </row>
    <row r="58" spans="2:15" x14ac:dyDescent="0.25">
      <c r="B58" t="s">
        <v>190</v>
      </c>
      <c r="C58" t="s">
        <v>191</v>
      </c>
      <c r="D58" s="8">
        <v>74801</v>
      </c>
      <c r="E58" t="s">
        <v>188</v>
      </c>
      <c r="F58" t="s">
        <v>189</v>
      </c>
      <c r="G58" s="8">
        <v>43689</v>
      </c>
      <c r="H58" s="8">
        <v>31112</v>
      </c>
      <c r="I58" s="8">
        <v>26145</v>
      </c>
      <c r="J58" s="19">
        <f t="shared" si="0"/>
        <v>3000</v>
      </c>
      <c r="K58" s="18">
        <v>3000</v>
      </c>
      <c r="L58" s="8">
        <f>IF('Anlage 2 - Berechnungshilfe'!$G$16="ja",Daten!I58,Daten!H58)</f>
        <v>31112</v>
      </c>
      <c r="M58" s="12"/>
      <c r="N58" t="s">
        <v>405</v>
      </c>
      <c r="O58" s="21" t="str">
        <f>IF('Anlage 2 - Berechnungshilfe'!$G$14=Daten!$T$2,"",Daten!B58)</f>
        <v>Mercedes eSprinter (47 kWh, alle Modelle)</v>
      </c>
    </row>
    <row r="59" spans="2:15" x14ac:dyDescent="0.25">
      <c r="B59" t="s">
        <v>192</v>
      </c>
      <c r="C59" t="s">
        <v>193</v>
      </c>
      <c r="D59" s="8">
        <v>53538</v>
      </c>
      <c r="E59" t="s">
        <v>158</v>
      </c>
      <c r="F59" t="s">
        <v>194</v>
      </c>
      <c r="G59" s="8">
        <v>33975</v>
      </c>
      <c r="H59" s="8">
        <v>19563</v>
      </c>
      <c r="I59" s="8">
        <v>16439</v>
      </c>
      <c r="J59" s="19">
        <f t="shared" si="0"/>
        <v>3000</v>
      </c>
      <c r="K59" s="18">
        <v>3000</v>
      </c>
      <c r="L59" s="8">
        <f>IF('Anlage 2 - Berechnungshilfe'!$G$16="ja",Daten!I59,Daten!H59)</f>
        <v>19563</v>
      </c>
      <c r="M59" s="12"/>
      <c r="N59" t="s">
        <v>405</v>
      </c>
      <c r="O59" s="21" t="str">
        <f>IF('Anlage 2 - Berechnungshilfe'!$G$14=Daten!$T$2,"",Daten!B59)</f>
        <v>Mercedes eVito (alle Modelle)</v>
      </c>
    </row>
    <row r="60" spans="2:15" x14ac:dyDescent="0.25">
      <c r="B60" t="s">
        <v>195</v>
      </c>
      <c r="C60" t="s">
        <v>196</v>
      </c>
      <c r="D60" s="8">
        <v>42990</v>
      </c>
      <c r="E60" t="s">
        <v>197</v>
      </c>
      <c r="F60" t="s">
        <v>198</v>
      </c>
      <c r="G60" s="8">
        <v>29750</v>
      </c>
      <c r="H60" s="8">
        <v>13240</v>
      </c>
      <c r="I60" s="8">
        <v>11126</v>
      </c>
      <c r="J60" s="19">
        <f t="shared" si="0"/>
        <v>3000</v>
      </c>
      <c r="K60" s="18">
        <v>3000</v>
      </c>
      <c r="L60" s="8">
        <f>IF('Anlage 2 - Berechnungshilfe'!$G$16="ja",Daten!I60,Daten!H60)</f>
        <v>13240</v>
      </c>
      <c r="M60" s="12"/>
      <c r="N60" t="s">
        <v>405</v>
      </c>
      <c r="O60" s="21" t="str">
        <f>IF('Anlage 2 - Berechnungshilfe'!$G$14=Daten!$T$2,"",Daten!B60)</f>
        <v>MG Marvel (alle Modelle)</v>
      </c>
    </row>
    <row r="61" spans="2:15" x14ac:dyDescent="0.25">
      <c r="B61" t="s">
        <v>199</v>
      </c>
      <c r="C61" t="s">
        <v>200</v>
      </c>
      <c r="D61" s="8">
        <v>35490</v>
      </c>
      <c r="E61" t="s">
        <v>119</v>
      </c>
      <c r="F61" t="s">
        <v>120</v>
      </c>
      <c r="G61" s="8">
        <v>27690</v>
      </c>
      <c r="H61" s="8">
        <v>7800</v>
      </c>
      <c r="I61" s="8">
        <v>6555</v>
      </c>
      <c r="J61" s="19">
        <f t="shared" si="0"/>
        <v>3000</v>
      </c>
      <c r="K61" s="18">
        <v>3000</v>
      </c>
      <c r="L61" s="8">
        <f>IF('Anlage 2 - Berechnungshilfe'!$G$16="ja",Daten!I61,Daten!H61)</f>
        <v>7800</v>
      </c>
      <c r="M61" s="12"/>
      <c r="N61" t="s">
        <v>405</v>
      </c>
      <c r="O61" s="21" t="str">
        <f>IF('Anlage 2 - Berechnungshilfe'!$G$14=Daten!$T$2,"",Daten!B61)</f>
        <v>MG MG5 (alle Modelle)</v>
      </c>
    </row>
    <row r="62" spans="2:15" x14ac:dyDescent="0.25">
      <c r="B62" t="s">
        <v>201</v>
      </c>
      <c r="C62" t="s">
        <v>202</v>
      </c>
      <c r="D62" s="8">
        <v>31990</v>
      </c>
      <c r="E62" t="s">
        <v>203</v>
      </c>
      <c r="F62" t="s">
        <v>204</v>
      </c>
      <c r="G62" s="8">
        <v>23950</v>
      </c>
      <c r="H62" s="8">
        <v>8040</v>
      </c>
      <c r="I62" s="8">
        <v>6756</v>
      </c>
      <c r="J62" s="19">
        <f t="shared" si="0"/>
        <v>3000</v>
      </c>
      <c r="K62" s="18">
        <v>3000</v>
      </c>
      <c r="L62" s="8">
        <f>IF('Anlage 2 - Berechnungshilfe'!$G$16="ja",Daten!I62,Daten!H62)</f>
        <v>8040</v>
      </c>
      <c r="M62" s="12"/>
      <c r="N62" t="s">
        <v>405</v>
      </c>
      <c r="O62" s="21" t="str">
        <f>IF('Anlage 2 - Berechnungshilfe'!$G$14=Daten!$T$2,"",Daten!B62)</f>
        <v>MG ZS (alle Modelle)</v>
      </c>
    </row>
    <row r="63" spans="2:15" x14ac:dyDescent="0.25">
      <c r="B63" t="s">
        <v>205</v>
      </c>
      <c r="C63" t="s">
        <v>206</v>
      </c>
      <c r="D63" s="8">
        <v>32500</v>
      </c>
      <c r="E63" t="s">
        <v>207</v>
      </c>
      <c r="F63" t="s">
        <v>208</v>
      </c>
      <c r="G63" s="8">
        <v>26300</v>
      </c>
      <c r="H63" s="8">
        <v>6200</v>
      </c>
      <c r="I63" s="8">
        <v>5210</v>
      </c>
      <c r="J63" s="19">
        <f t="shared" si="0"/>
        <v>3000</v>
      </c>
      <c r="K63" s="18">
        <v>3000</v>
      </c>
      <c r="L63" s="8">
        <f>IF('Anlage 2 - Berechnungshilfe'!$G$16="ja",Daten!I63,Daten!H63)</f>
        <v>6200</v>
      </c>
      <c r="M63" s="12"/>
      <c r="N63" t="s">
        <v>405</v>
      </c>
      <c r="O63" s="21" t="str">
        <f>IF('Anlage 2 - Berechnungshilfe'!$G$14=Daten!$T$2,"",Daten!B63)</f>
        <v>Mini Cooper SE (alle Modelle)</v>
      </c>
    </row>
    <row r="64" spans="2:15" x14ac:dyDescent="0.25">
      <c r="B64" t="s">
        <v>209</v>
      </c>
      <c r="C64" t="s">
        <v>210</v>
      </c>
      <c r="D64" s="8">
        <v>47490</v>
      </c>
      <c r="E64" t="s">
        <v>35</v>
      </c>
      <c r="F64" t="s">
        <v>36</v>
      </c>
      <c r="G64" s="8">
        <v>40850</v>
      </c>
      <c r="H64" s="8">
        <v>6640</v>
      </c>
      <c r="I64" s="8">
        <v>5580</v>
      </c>
      <c r="J64" s="19">
        <f t="shared" si="0"/>
        <v>3000</v>
      </c>
      <c r="K64" s="18">
        <v>3000</v>
      </c>
      <c r="L64" s="8">
        <f>IF('Anlage 2 - Berechnungshilfe'!$G$16="ja",Daten!I64,Daten!H64)</f>
        <v>6640</v>
      </c>
      <c r="M64" s="12"/>
      <c r="N64" t="s">
        <v>405</v>
      </c>
      <c r="O64" s="21" t="str">
        <f>IF('Anlage 2 - Berechnungshilfe'!$G$14=Daten!$T$2,"",Daten!B64)</f>
        <v>Nissan Ariya (63 kWh, alle Modelle)</v>
      </c>
    </row>
    <row r="65" spans="2:15" x14ac:dyDescent="0.25">
      <c r="B65" t="s">
        <v>211</v>
      </c>
      <c r="C65" t="s">
        <v>212</v>
      </c>
      <c r="D65" s="8">
        <v>59990</v>
      </c>
      <c r="E65" t="s">
        <v>213</v>
      </c>
      <c r="F65" t="s">
        <v>214</v>
      </c>
      <c r="G65" s="8">
        <v>47850</v>
      </c>
      <c r="H65" s="8">
        <v>12140</v>
      </c>
      <c r="I65" s="8">
        <v>10202</v>
      </c>
      <c r="J65" s="19">
        <f t="shared" si="0"/>
        <v>3000</v>
      </c>
      <c r="K65" s="18">
        <v>3000</v>
      </c>
      <c r="L65" s="8">
        <f>IF('Anlage 2 - Berechnungshilfe'!$G$16="ja",Daten!I65,Daten!H65)</f>
        <v>12140</v>
      </c>
      <c r="M65" s="12"/>
      <c r="N65" t="s">
        <v>405</v>
      </c>
      <c r="O65" s="21" t="str">
        <f>IF('Anlage 2 - Berechnungshilfe'!$G$14=Daten!$T$2,"",Daten!B65)</f>
        <v>Nissan Ariya (87 kWh, alle Modelle)</v>
      </c>
    </row>
    <row r="66" spans="2:15" x14ac:dyDescent="0.25">
      <c r="B66" t="s">
        <v>215</v>
      </c>
      <c r="C66" t="s">
        <v>216</v>
      </c>
      <c r="D66" s="8">
        <v>43433</v>
      </c>
      <c r="E66" t="s">
        <v>217</v>
      </c>
      <c r="F66" t="s">
        <v>218</v>
      </c>
      <c r="G66" s="8">
        <v>26132</v>
      </c>
      <c r="H66" s="8">
        <v>17301</v>
      </c>
      <c r="I66" s="8">
        <v>14539</v>
      </c>
      <c r="J66" s="19">
        <f t="shared" si="0"/>
        <v>3000</v>
      </c>
      <c r="K66" s="18">
        <v>3000</v>
      </c>
      <c r="L66" s="8">
        <f>IF('Anlage 2 - Berechnungshilfe'!$G$16="ja",Daten!I66,Daten!H66)</f>
        <v>17301</v>
      </c>
      <c r="M66" s="12"/>
      <c r="N66" t="s">
        <v>405</v>
      </c>
      <c r="O66" s="21" t="str">
        <f>IF('Anlage 2 - Berechnungshilfe'!$G$14=Daten!$T$2,"",Daten!B66)</f>
        <v>Nissan e-NV200 Evalia (alle Modelle)</v>
      </c>
    </row>
    <row r="67" spans="2:15" x14ac:dyDescent="0.25">
      <c r="B67" t="s">
        <v>219</v>
      </c>
      <c r="C67" t="s">
        <v>220</v>
      </c>
      <c r="D67" s="8">
        <v>34105</v>
      </c>
      <c r="E67" t="s">
        <v>221</v>
      </c>
      <c r="F67" t="s">
        <v>222</v>
      </c>
      <c r="G67" s="8">
        <v>22800</v>
      </c>
      <c r="H67" s="8">
        <v>11305</v>
      </c>
      <c r="I67" s="8">
        <v>9500</v>
      </c>
      <c r="J67" s="19">
        <f t="shared" si="0"/>
        <v>3000</v>
      </c>
      <c r="K67" s="18">
        <v>3000</v>
      </c>
      <c r="L67" s="8">
        <f>IF('Anlage 2 - Berechnungshilfe'!$G$16="ja",Daten!I67,Daten!H67)</f>
        <v>11305</v>
      </c>
      <c r="M67" s="12"/>
      <c r="N67" t="s">
        <v>405</v>
      </c>
      <c r="O67" s="21" t="str">
        <f>IF('Anlage 2 - Berechnungshilfe'!$G$14=Daten!$T$2,"",Daten!B67)</f>
        <v>Nissan e-NV200 Kasten (alle Modelle)</v>
      </c>
    </row>
    <row r="68" spans="2:15" x14ac:dyDescent="0.25">
      <c r="B68" t="s">
        <v>223</v>
      </c>
      <c r="C68" t="s">
        <v>224</v>
      </c>
      <c r="D68" s="8">
        <v>29990</v>
      </c>
      <c r="E68" t="s">
        <v>119</v>
      </c>
      <c r="F68" t="s">
        <v>225</v>
      </c>
      <c r="G68" s="8">
        <v>23640</v>
      </c>
      <c r="H68" s="8">
        <v>6350</v>
      </c>
      <c r="I68" s="8">
        <v>5336</v>
      </c>
      <c r="J68" s="19">
        <f t="shared" si="0"/>
        <v>3000</v>
      </c>
      <c r="K68" s="18">
        <v>3000</v>
      </c>
      <c r="L68" s="8">
        <f>IF('Anlage 2 - Berechnungshilfe'!$G$16="ja",Daten!I68,Daten!H68)</f>
        <v>6350</v>
      </c>
      <c r="M68" s="12"/>
      <c r="N68" t="s">
        <v>405</v>
      </c>
      <c r="O68" s="21" t="str">
        <f>IF('Anlage 2 - Berechnungshilfe'!$G$14=Daten!$T$2,"",Daten!B68)</f>
        <v>Nissan Leaf (40 kWh)</v>
      </c>
    </row>
    <row r="69" spans="2:15" x14ac:dyDescent="0.25">
      <c r="B69" t="s">
        <v>226</v>
      </c>
      <c r="C69" t="s">
        <v>227</v>
      </c>
      <c r="D69" s="8">
        <v>38350</v>
      </c>
      <c r="E69" t="s">
        <v>123</v>
      </c>
      <c r="F69" t="s">
        <v>133</v>
      </c>
      <c r="G69" s="8">
        <v>28800</v>
      </c>
      <c r="H69" s="8">
        <v>9550</v>
      </c>
      <c r="I69" s="8">
        <v>8025</v>
      </c>
      <c r="J69" s="19">
        <f t="shared" si="0"/>
        <v>3000</v>
      </c>
      <c r="K69" s="18">
        <v>3000</v>
      </c>
      <c r="L69" s="8">
        <f>IF('Anlage 2 - Berechnungshilfe'!$G$16="ja",Daten!I69,Daten!H69)</f>
        <v>9550</v>
      </c>
      <c r="M69" s="12"/>
      <c r="N69" t="s">
        <v>405</v>
      </c>
      <c r="O69" s="21" t="str">
        <f>IF('Anlage 2 - Berechnungshilfe'!$G$14=Daten!$T$2,"",Daten!B69)</f>
        <v>Nissan Leaf (62 kWh)</v>
      </c>
    </row>
    <row r="70" spans="2:15" x14ac:dyDescent="0.25">
      <c r="B70" t="s">
        <v>228</v>
      </c>
      <c r="C70" t="s">
        <v>229</v>
      </c>
      <c r="D70" s="8">
        <v>42990</v>
      </c>
      <c r="E70" t="s">
        <v>230</v>
      </c>
      <c r="F70" t="s">
        <v>231</v>
      </c>
      <c r="G70" s="8">
        <v>32300</v>
      </c>
      <c r="H70" s="8">
        <v>10690</v>
      </c>
      <c r="I70" s="8">
        <v>8983</v>
      </c>
      <c r="J70" s="19">
        <f t="shared" si="0"/>
        <v>3000</v>
      </c>
      <c r="K70" s="18">
        <v>3000</v>
      </c>
      <c r="L70" s="8">
        <f>IF('Anlage 2 - Berechnungshilfe'!$G$16="ja",Daten!I70,Daten!H70)</f>
        <v>10690</v>
      </c>
      <c r="M70" s="12"/>
      <c r="N70" t="s">
        <v>405</v>
      </c>
      <c r="O70" s="21" t="str">
        <f>IF('Anlage 2 - Berechnungshilfe'!$G$14=Daten!$T$2,"",Daten!B70)</f>
        <v>Opel Ampera-e (alle Modelle)</v>
      </c>
    </row>
    <row r="71" spans="2:15" x14ac:dyDescent="0.25">
      <c r="B71" t="s">
        <v>232</v>
      </c>
      <c r="C71" t="s">
        <v>233</v>
      </c>
      <c r="D71" s="8">
        <v>38100</v>
      </c>
      <c r="E71" t="s">
        <v>234</v>
      </c>
      <c r="F71" t="s">
        <v>235</v>
      </c>
      <c r="G71" s="8">
        <v>24250</v>
      </c>
      <c r="H71" s="8">
        <v>13850</v>
      </c>
      <c r="I71" s="8">
        <v>11639</v>
      </c>
      <c r="J71" s="19">
        <f t="shared" si="0"/>
        <v>3000</v>
      </c>
      <c r="K71" s="18">
        <v>3000</v>
      </c>
      <c r="L71" s="8">
        <f>IF('Anlage 2 - Berechnungshilfe'!$G$16="ja",Daten!I71,Daten!H71)</f>
        <v>13850</v>
      </c>
      <c r="M71" s="12"/>
      <c r="N71" t="s">
        <v>405</v>
      </c>
      <c r="O71" s="21" t="str">
        <f>IF('Anlage 2 - Berechnungshilfe'!$G$14=Daten!$T$2,"",Daten!B71)</f>
        <v>Opel Combo-e (alle Modelle)</v>
      </c>
    </row>
    <row r="72" spans="2:15" x14ac:dyDescent="0.25">
      <c r="B72" t="s">
        <v>236</v>
      </c>
      <c r="C72" t="s">
        <v>237</v>
      </c>
      <c r="D72" s="8">
        <v>29900</v>
      </c>
      <c r="E72" t="s">
        <v>238</v>
      </c>
      <c r="F72" t="s">
        <v>239</v>
      </c>
      <c r="G72" s="8">
        <v>20010</v>
      </c>
      <c r="H72" s="8">
        <v>9890</v>
      </c>
      <c r="I72" s="8">
        <v>8311</v>
      </c>
      <c r="J72" s="19">
        <f t="shared" si="0"/>
        <v>3000</v>
      </c>
      <c r="K72" s="18">
        <v>3000</v>
      </c>
      <c r="L72" s="8">
        <f>IF('Anlage 2 - Berechnungshilfe'!$G$16="ja",Daten!I72,Daten!H72)</f>
        <v>9890</v>
      </c>
      <c r="M72" s="12"/>
      <c r="N72" t="s">
        <v>405</v>
      </c>
      <c r="O72" s="21" t="str">
        <f>IF('Anlage 2 - Berechnungshilfe'!$G$14=Daten!$T$2,"",Daten!B72)</f>
        <v>Opel Corsa-e (alle Modelle)</v>
      </c>
    </row>
    <row r="73" spans="2:15" x14ac:dyDescent="0.25">
      <c r="B73" t="s">
        <v>240</v>
      </c>
      <c r="C73" t="s">
        <v>241</v>
      </c>
      <c r="D73" s="8">
        <v>32990</v>
      </c>
      <c r="E73" t="s">
        <v>242</v>
      </c>
      <c r="F73" t="s">
        <v>243</v>
      </c>
      <c r="G73" s="8">
        <v>24765</v>
      </c>
      <c r="H73" s="8">
        <v>8225</v>
      </c>
      <c r="I73" s="8">
        <v>6912</v>
      </c>
      <c r="J73" s="19">
        <f t="shared" si="0"/>
        <v>3000</v>
      </c>
      <c r="K73" s="18">
        <v>3000</v>
      </c>
      <c r="L73" s="8">
        <f>IF('Anlage 2 - Berechnungshilfe'!$G$16="ja",Daten!I73,Daten!H73)</f>
        <v>8225</v>
      </c>
      <c r="M73" s="12"/>
      <c r="N73" t="s">
        <v>405</v>
      </c>
      <c r="O73" s="21" t="str">
        <f>IF('Anlage 2 - Berechnungshilfe'!$G$14=Daten!$T$2,"",Daten!B73)</f>
        <v>Opel Mokka-e (alle Modelle)</v>
      </c>
    </row>
    <row r="74" spans="2:15" x14ac:dyDescent="0.25">
      <c r="B74" t="s">
        <v>244</v>
      </c>
      <c r="C74" t="s">
        <v>245</v>
      </c>
      <c r="D74" s="8">
        <v>50278</v>
      </c>
      <c r="E74" t="s">
        <v>246</v>
      </c>
      <c r="F74" t="s">
        <v>247</v>
      </c>
      <c r="G74" s="8">
        <v>40948</v>
      </c>
      <c r="H74" s="8">
        <v>9330</v>
      </c>
      <c r="I74" s="8">
        <v>7840</v>
      </c>
      <c r="J74" s="19">
        <f t="shared" si="0"/>
        <v>3000</v>
      </c>
      <c r="K74" s="18">
        <v>3000</v>
      </c>
      <c r="L74" s="8">
        <f>IF('Anlage 2 - Berechnungshilfe'!$G$16="ja",Daten!I74,Daten!H74)</f>
        <v>9330</v>
      </c>
      <c r="M74" s="12"/>
      <c r="N74" t="s">
        <v>405</v>
      </c>
      <c r="O74" s="21" t="str">
        <f>IF('Anlage 2 - Berechnungshilfe'!$G$14=Daten!$T$2,"",Daten!B74)</f>
        <v>Opel Vivaro-e (50 kWh, alle Modelle)</v>
      </c>
    </row>
    <row r="75" spans="2:15" x14ac:dyDescent="0.25">
      <c r="B75" t="s">
        <v>248</v>
      </c>
      <c r="C75" t="s">
        <v>249</v>
      </c>
      <c r="D75" s="8">
        <v>56228</v>
      </c>
      <c r="E75" t="s">
        <v>246</v>
      </c>
      <c r="F75" t="s">
        <v>247</v>
      </c>
      <c r="G75" s="8">
        <v>40948</v>
      </c>
      <c r="H75" s="8">
        <v>15280</v>
      </c>
      <c r="I75" s="8">
        <v>12840</v>
      </c>
      <c r="J75" s="19">
        <f t="shared" si="0"/>
        <v>3000</v>
      </c>
      <c r="K75" s="18">
        <v>3000</v>
      </c>
      <c r="L75" s="8">
        <f>IF('Anlage 2 - Berechnungshilfe'!$G$16="ja",Daten!I75,Daten!H75)</f>
        <v>15280</v>
      </c>
      <c r="M75" s="12"/>
      <c r="N75" t="s">
        <v>405</v>
      </c>
      <c r="O75" s="21" t="str">
        <f>IF('Anlage 2 - Berechnungshilfe'!$G$14=Daten!$T$2,"",Daten!B75)</f>
        <v>Opel Vivaro-e (75 kWh, alle Modelle)</v>
      </c>
    </row>
    <row r="76" spans="2:15" x14ac:dyDescent="0.25">
      <c r="B76" t="s">
        <v>250</v>
      </c>
      <c r="C76" t="s">
        <v>251</v>
      </c>
      <c r="D76" s="8">
        <v>53800</v>
      </c>
      <c r="E76" t="s">
        <v>252</v>
      </c>
      <c r="F76" t="s">
        <v>253</v>
      </c>
      <c r="G76" s="8">
        <v>41550</v>
      </c>
      <c r="H76" s="8">
        <v>12250</v>
      </c>
      <c r="I76" s="8">
        <v>10294</v>
      </c>
      <c r="J76" s="19">
        <f t="shared" ref="J76:J121" si="1">K76</f>
        <v>3000</v>
      </c>
      <c r="K76" s="18">
        <v>3000</v>
      </c>
      <c r="L76" s="8">
        <f>IF('Anlage 2 - Berechnungshilfe'!$G$16="ja",Daten!I76,Daten!H76)</f>
        <v>12250</v>
      </c>
      <c r="M76" s="12"/>
      <c r="N76" t="s">
        <v>405</v>
      </c>
      <c r="O76" s="21" t="str">
        <f>IF('Anlage 2 - Berechnungshilfe'!$G$14=Daten!$T$2,"",Daten!B76)</f>
        <v>Opel Zafira-e (50 kWh, alle Modelle)</v>
      </c>
    </row>
    <row r="77" spans="2:15" x14ac:dyDescent="0.25">
      <c r="B77" t="s">
        <v>254</v>
      </c>
      <c r="C77" t="s">
        <v>255</v>
      </c>
      <c r="D77" s="8">
        <v>59800</v>
      </c>
      <c r="E77" t="s">
        <v>252</v>
      </c>
      <c r="F77" t="s">
        <v>253</v>
      </c>
      <c r="G77" s="8">
        <v>41550</v>
      </c>
      <c r="H77" s="8">
        <v>18250</v>
      </c>
      <c r="I77" s="8">
        <v>15336</v>
      </c>
      <c r="J77" s="19">
        <f t="shared" si="1"/>
        <v>3000</v>
      </c>
      <c r="K77" s="18">
        <v>3000</v>
      </c>
      <c r="L77" s="8">
        <f>IF('Anlage 2 - Berechnungshilfe'!$G$16="ja",Daten!I77,Daten!H77)</f>
        <v>18250</v>
      </c>
      <c r="M77" s="12"/>
      <c r="N77" t="s">
        <v>405</v>
      </c>
      <c r="O77" s="21" t="str">
        <f>IF('Anlage 2 - Berechnungshilfe'!$G$14=Daten!$T$2,"",Daten!B77)</f>
        <v>Opel Zafira-e (75 kWh, alle Modelle)</v>
      </c>
    </row>
    <row r="78" spans="2:15" x14ac:dyDescent="0.25">
      <c r="B78" t="s">
        <v>256</v>
      </c>
      <c r="C78" t="s">
        <v>257</v>
      </c>
      <c r="D78" s="8">
        <v>35450</v>
      </c>
      <c r="E78" t="s">
        <v>203</v>
      </c>
      <c r="F78" t="s">
        <v>204</v>
      </c>
      <c r="G78" s="8">
        <v>23950</v>
      </c>
      <c r="H78" s="8">
        <v>11500</v>
      </c>
      <c r="I78" s="8">
        <v>9664</v>
      </c>
      <c r="J78" s="19">
        <f t="shared" si="1"/>
        <v>3000</v>
      </c>
      <c r="K78" s="18">
        <v>3000</v>
      </c>
      <c r="L78" s="8">
        <f>IF('Anlage 2 - Berechnungshilfe'!$G$16="ja",Daten!I78,Daten!H78)</f>
        <v>11500</v>
      </c>
      <c r="M78" s="12"/>
      <c r="N78" t="s">
        <v>405</v>
      </c>
      <c r="O78" s="21" t="str">
        <f>IF('Anlage 2 - Berechnungshilfe'!$G$14=Daten!$T$2,"",Daten!B78)</f>
        <v>Peugeot e-2008 (alle Modelle)</v>
      </c>
    </row>
    <row r="79" spans="2:15" x14ac:dyDescent="0.25">
      <c r="B79" t="s">
        <v>258</v>
      </c>
      <c r="C79" t="s">
        <v>259</v>
      </c>
      <c r="D79" s="8">
        <v>32850</v>
      </c>
      <c r="E79" t="s">
        <v>260</v>
      </c>
      <c r="F79" t="s">
        <v>261</v>
      </c>
      <c r="G79" s="8">
        <v>23900</v>
      </c>
      <c r="H79" s="8">
        <v>8950</v>
      </c>
      <c r="I79" s="8">
        <v>7521</v>
      </c>
      <c r="J79" s="19">
        <f t="shared" si="1"/>
        <v>3000</v>
      </c>
      <c r="K79" s="18">
        <v>3000</v>
      </c>
      <c r="L79" s="8">
        <f>IF('Anlage 2 - Berechnungshilfe'!$G$16="ja",Daten!I79,Daten!H79)</f>
        <v>8950</v>
      </c>
      <c r="M79" s="12"/>
      <c r="N79" t="s">
        <v>405</v>
      </c>
      <c r="O79" s="21" t="str">
        <f>IF('Anlage 2 - Berechnungshilfe'!$G$14=Daten!$T$2,"",Daten!B79)</f>
        <v>Peugeot e-208 (alle Modelle)</v>
      </c>
    </row>
    <row r="80" spans="2:15" x14ac:dyDescent="0.25">
      <c r="B80" t="s">
        <v>262</v>
      </c>
      <c r="C80" t="s">
        <v>263</v>
      </c>
      <c r="D80" s="8">
        <v>41948</v>
      </c>
      <c r="E80" t="s">
        <v>264</v>
      </c>
      <c r="F80" t="s">
        <v>265</v>
      </c>
      <c r="G80" s="8">
        <v>29988</v>
      </c>
      <c r="H80" s="8">
        <v>11960</v>
      </c>
      <c r="I80" s="8">
        <v>10050</v>
      </c>
      <c r="J80" s="19">
        <f t="shared" si="1"/>
        <v>3000</v>
      </c>
      <c r="K80" s="18">
        <v>3000</v>
      </c>
      <c r="L80" s="8">
        <f>IF('Anlage 2 - Berechnungshilfe'!$G$16="ja",Daten!I80,Daten!H80)</f>
        <v>11960</v>
      </c>
      <c r="M80" s="12"/>
      <c r="N80" t="s">
        <v>405</v>
      </c>
      <c r="O80" s="21" t="str">
        <f>IF('Anlage 2 - Berechnungshilfe'!$G$14=Daten!$T$2,"",Daten!B80)</f>
        <v>Peugeot E-Expert (50 kWh, alle Modelle)</v>
      </c>
    </row>
    <row r="81" spans="2:15" x14ac:dyDescent="0.25">
      <c r="B81" t="s">
        <v>266</v>
      </c>
      <c r="C81" t="s">
        <v>267</v>
      </c>
      <c r="D81" s="8">
        <v>47898</v>
      </c>
      <c r="E81" t="s">
        <v>264</v>
      </c>
      <c r="F81" t="s">
        <v>265</v>
      </c>
      <c r="G81" s="8">
        <v>29988</v>
      </c>
      <c r="H81" s="8">
        <v>17910</v>
      </c>
      <c r="I81" s="8">
        <v>15050</v>
      </c>
      <c r="J81" s="19">
        <f t="shared" si="1"/>
        <v>3000</v>
      </c>
      <c r="K81" s="18">
        <v>3000</v>
      </c>
      <c r="L81" s="8">
        <f>IF('Anlage 2 - Berechnungshilfe'!$G$16="ja",Daten!I81,Daten!H81)</f>
        <v>17910</v>
      </c>
      <c r="M81" s="12"/>
      <c r="N81" t="s">
        <v>405</v>
      </c>
      <c r="O81" s="21" t="str">
        <f>IF('Anlage 2 - Berechnungshilfe'!$G$14=Daten!$T$2,"",Daten!B81)</f>
        <v>Peugeot E-Expert (75 kWh, alle Modelle)</v>
      </c>
    </row>
    <row r="82" spans="2:15" x14ac:dyDescent="0.25">
      <c r="B82" t="s">
        <v>268</v>
      </c>
      <c r="C82" t="s">
        <v>269</v>
      </c>
      <c r="D82" s="8">
        <v>39840</v>
      </c>
      <c r="E82" t="s">
        <v>270</v>
      </c>
      <c r="F82" t="s">
        <v>271</v>
      </c>
      <c r="G82" s="8">
        <v>28440</v>
      </c>
      <c r="H82" s="8">
        <v>11400</v>
      </c>
      <c r="I82" s="8">
        <v>9580</v>
      </c>
      <c r="J82" s="19">
        <f t="shared" si="1"/>
        <v>3000</v>
      </c>
      <c r="K82" s="18">
        <v>3000</v>
      </c>
      <c r="L82" s="8">
        <f>IF('Anlage 2 - Berechnungshilfe'!$G$16="ja",Daten!I82,Daten!H82)</f>
        <v>11400</v>
      </c>
      <c r="M82" s="12"/>
      <c r="N82" t="s">
        <v>405</v>
      </c>
      <c r="O82" s="21" t="str">
        <f>IF('Anlage 2 - Berechnungshilfe'!$G$14=Daten!$T$2,"",Daten!B82)</f>
        <v>Peugeot e-Rifter (alle Modelle)</v>
      </c>
    </row>
    <row r="83" spans="2:15" x14ac:dyDescent="0.25">
      <c r="B83" t="s">
        <v>272</v>
      </c>
      <c r="C83" t="s">
        <v>273</v>
      </c>
      <c r="D83" s="8">
        <v>50880</v>
      </c>
      <c r="E83" t="s">
        <v>274</v>
      </c>
      <c r="F83" t="s">
        <v>275</v>
      </c>
      <c r="G83" s="8">
        <v>36330</v>
      </c>
      <c r="H83" s="8">
        <v>14550</v>
      </c>
      <c r="I83" s="8">
        <v>12227</v>
      </c>
      <c r="J83" s="19">
        <f t="shared" si="1"/>
        <v>3000</v>
      </c>
      <c r="K83" s="18">
        <v>3000</v>
      </c>
      <c r="L83" s="8">
        <f>IF('Anlage 2 - Berechnungshilfe'!$G$16="ja",Daten!I83,Daten!H83)</f>
        <v>14550</v>
      </c>
      <c r="M83" s="12"/>
      <c r="N83" t="s">
        <v>405</v>
      </c>
      <c r="O83" s="21" t="str">
        <f>IF('Anlage 2 - Berechnungshilfe'!$G$14=Daten!$T$2,"",Daten!B83)</f>
        <v>Peugeot E-Traveller (50 kWh, alle Modelle)</v>
      </c>
    </row>
    <row r="84" spans="2:15" x14ac:dyDescent="0.25">
      <c r="B84" t="s">
        <v>276</v>
      </c>
      <c r="C84" t="s">
        <v>277</v>
      </c>
      <c r="D84" s="8">
        <v>57440</v>
      </c>
      <c r="E84" t="s">
        <v>274</v>
      </c>
      <c r="F84" t="s">
        <v>278</v>
      </c>
      <c r="G84" s="8">
        <v>38640</v>
      </c>
      <c r="H84" s="8">
        <v>18800</v>
      </c>
      <c r="I84" s="8">
        <v>15798</v>
      </c>
      <c r="J84" s="19">
        <f t="shared" si="1"/>
        <v>3000</v>
      </c>
      <c r="K84" s="18">
        <v>3000</v>
      </c>
      <c r="L84" s="8">
        <f>IF('Anlage 2 - Berechnungshilfe'!$G$16="ja",Daten!I84,Daten!H84)</f>
        <v>18800</v>
      </c>
      <c r="M84" s="12"/>
      <c r="N84" t="s">
        <v>405</v>
      </c>
      <c r="O84" s="21" t="str">
        <f>IF('Anlage 2 - Berechnungshilfe'!$G$14=Daten!$T$2,"",Daten!B84)</f>
        <v>Peugeot E-Traveller (75 kWh, alle Modelle)</v>
      </c>
    </row>
    <row r="85" spans="2:15" x14ac:dyDescent="0.25">
      <c r="B85" t="s">
        <v>279</v>
      </c>
      <c r="C85" t="s">
        <v>280</v>
      </c>
      <c r="D85" s="8">
        <v>55825</v>
      </c>
      <c r="E85" t="s">
        <v>281</v>
      </c>
      <c r="F85" t="s">
        <v>282</v>
      </c>
      <c r="G85" s="8">
        <v>45650</v>
      </c>
      <c r="H85" s="8">
        <v>10175</v>
      </c>
      <c r="I85" s="8">
        <v>8550</v>
      </c>
      <c r="J85" s="19">
        <f t="shared" si="1"/>
        <v>3000</v>
      </c>
      <c r="K85" s="18">
        <v>3000</v>
      </c>
      <c r="L85" s="8">
        <f>IF('Anlage 2 - Berechnungshilfe'!$G$16="ja",Daten!I85,Daten!H85)</f>
        <v>10175</v>
      </c>
      <c r="M85" s="12"/>
      <c r="N85" t="s">
        <v>405</v>
      </c>
      <c r="O85" s="21" t="str">
        <f>IF('Anlage 2 - Berechnungshilfe'!$G$14=Daten!$T$2,"",Daten!B85)</f>
        <v>Polestar Polestar 2 (alle Modelle)</v>
      </c>
    </row>
    <row r="86" spans="2:15" x14ac:dyDescent="0.25">
      <c r="B86" t="s">
        <v>283</v>
      </c>
      <c r="C86" t="s">
        <v>284</v>
      </c>
      <c r="D86" s="8">
        <v>34707</v>
      </c>
      <c r="E86" t="s">
        <v>285</v>
      </c>
      <c r="F86" t="s">
        <v>286</v>
      </c>
      <c r="G86" s="8">
        <v>20539</v>
      </c>
      <c r="H86" s="8">
        <v>14168</v>
      </c>
      <c r="I86" s="8">
        <v>11906</v>
      </c>
      <c r="J86" s="19">
        <f t="shared" si="1"/>
        <v>3000</v>
      </c>
      <c r="K86" s="18">
        <v>3000</v>
      </c>
      <c r="L86" s="8">
        <f>IF('Anlage 2 - Berechnungshilfe'!$G$16="ja",Daten!I86,Daten!H86)</f>
        <v>14168</v>
      </c>
      <c r="M86" s="12"/>
      <c r="N86" t="s">
        <v>405</v>
      </c>
      <c r="O86" s="21" t="str">
        <f>IF('Anlage 2 - Berechnungshilfe'!$G$14=Daten!$T$2,"",Daten!B86)</f>
        <v>Renault Kangoo (Batteriekauf, alle Modelle)</v>
      </c>
    </row>
    <row r="87" spans="2:15" x14ac:dyDescent="0.25">
      <c r="B87" t="s">
        <v>287</v>
      </c>
      <c r="C87" t="s">
        <v>288</v>
      </c>
      <c r="D87" s="8">
        <v>24151</v>
      </c>
      <c r="E87" t="s">
        <v>285</v>
      </c>
      <c r="F87" t="s">
        <v>286</v>
      </c>
      <c r="G87" s="8">
        <v>20539</v>
      </c>
      <c r="H87" s="8">
        <v>3612</v>
      </c>
      <c r="I87" s="8">
        <v>3035</v>
      </c>
      <c r="J87" s="19">
        <f t="shared" si="1"/>
        <v>3000</v>
      </c>
      <c r="K87" s="18">
        <v>3000</v>
      </c>
      <c r="L87" s="8">
        <f>IF('Anlage 2 - Berechnungshilfe'!$G$16="ja",Daten!I87,Daten!H87)</f>
        <v>3612</v>
      </c>
      <c r="M87" s="12"/>
      <c r="N87" t="s">
        <v>405</v>
      </c>
      <c r="O87" s="21" t="str">
        <f>IF('Anlage 2 - Berechnungshilfe'!$G$14=Daten!$T$2,"",Daten!B87)</f>
        <v>Renault Kangoo (Batteriemiete, alle Modelle)</v>
      </c>
    </row>
    <row r="88" spans="2:15" x14ac:dyDescent="0.25">
      <c r="B88" t="s">
        <v>289</v>
      </c>
      <c r="C88" t="s">
        <v>290</v>
      </c>
      <c r="D88" s="8">
        <v>65331</v>
      </c>
      <c r="E88" t="s">
        <v>291</v>
      </c>
      <c r="F88" t="s">
        <v>292</v>
      </c>
      <c r="G88" s="8">
        <v>34788</v>
      </c>
      <c r="H88" s="8">
        <v>30543</v>
      </c>
      <c r="I88" s="8">
        <v>25666</v>
      </c>
      <c r="J88" s="19">
        <f t="shared" si="1"/>
        <v>3000</v>
      </c>
      <c r="K88" s="18">
        <v>3000</v>
      </c>
      <c r="L88" s="8">
        <f>IF('Anlage 2 - Berechnungshilfe'!$G$16="ja",Daten!I88,Daten!H88)</f>
        <v>30543</v>
      </c>
      <c r="M88" s="12"/>
      <c r="N88" t="s">
        <v>405</v>
      </c>
      <c r="O88" s="21" t="str">
        <f>IF('Anlage 2 - Berechnungshilfe'!$G$14=Daten!$T$2,"",Daten!B88)</f>
        <v>Renault Master (alle Modelle)</v>
      </c>
    </row>
    <row r="89" spans="2:15" x14ac:dyDescent="0.25">
      <c r="B89" t="s">
        <v>293</v>
      </c>
      <c r="C89" t="s">
        <v>294</v>
      </c>
      <c r="D89" s="8">
        <v>35200</v>
      </c>
      <c r="E89" t="s">
        <v>295</v>
      </c>
      <c r="F89" t="s">
        <v>296</v>
      </c>
      <c r="G89" s="8">
        <v>25350</v>
      </c>
      <c r="H89" s="8">
        <v>9850</v>
      </c>
      <c r="I89" s="8">
        <v>8277</v>
      </c>
      <c r="J89" s="19">
        <f t="shared" si="1"/>
        <v>3000</v>
      </c>
      <c r="K89" s="18">
        <v>3000</v>
      </c>
      <c r="L89" s="8">
        <f>IF('Anlage 2 - Berechnungshilfe'!$G$16="ja",Daten!I89,Daten!H89)</f>
        <v>9850</v>
      </c>
      <c r="M89" s="12"/>
      <c r="N89" t="s">
        <v>405</v>
      </c>
      <c r="O89" s="21" t="str">
        <f>IF('Anlage 2 - Berechnungshilfe'!$G$14=Daten!$T$2,"",Daten!B89)</f>
        <v>Renault Megane (40 kWh, alle Modelle)</v>
      </c>
    </row>
    <row r="90" spans="2:15" x14ac:dyDescent="0.25">
      <c r="B90" t="s">
        <v>297</v>
      </c>
      <c r="C90" t="s">
        <v>298</v>
      </c>
      <c r="D90" s="8">
        <v>44700</v>
      </c>
      <c r="E90" t="s">
        <v>299</v>
      </c>
      <c r="F90" t="s">
        <v>300</v>
      </c>
      <c r="G90" s="8">
        <v>32950</v>
      </c>
      <c r="H90" s="8">
        <v>11750</v>
      </c>
      <c r="I90" s="8">
        <v>9874</v>
      </c>
      <c r="J90" s="19">
        <f t="shared" si="1"/>
        <v>3000</v>
      </c>
      <c r="K90" s="18">
        <v>3000</v>
      </c>
      <c r="L90" s="8">
        <f>IF('Anlage 2 - Berechnungshilfe'!$G$16="ja",Daten!I90,Daten!H90)</f>
        <v>11750</v>
      </c>
      <c r="M90" s="12"/>
      <c r="N90" t="s">
        <v>405</v>
      </c>
      <c r="O90" s="21" t="str">
        <f>IF('Anlage 2 - Berechnungshilfe'!$G$14=Daten!$T$2,"",Daten!B90)</f>
        <v>Renault Megane (60 kWh, alle Modelle)</v>
      </c>
    </row>
    <row r="91" spans="2:15" x14ac:dyDescent="0.25">
      <c r="B91" t="s">
        <v>301</v>
      </c>
      <c r="C91" t="s">
        <v>302</v>
      </c>
      <c r="D91" s="8">
        <v>26330</v>
      </c>
      <c r="E91" t="s">
        <v>303</v>
      </c>
      <c r="F91" t="s">
        <v>304</v>
      </c>
      <c r="G91" s="8">
        <v>13990</v>
      </c>
      <c r="H91" s="8">
        <v>12340</v>
      </c>
      <c r="I91" s="8">
        <v>10370</v>
      </c>
      <c r="J91" s="19">
        <f t="shared" si="1"/>
        <v>3000</v>
      </c>
      <c r="K91" s="18">
        <v>3000</v>
      </c>
      <c r="L91" s="8">
        <f>IF('Anlage 2 - Berechnungshilfe'!$G$16="ja",Daten!I91,Daten!H91)</f>
        <v>12340</v>
      </c>
      <c r="M91" s="12"/>
      <c r="N91" t="s">
        <v>405</v>
      </c>
      <c r="O91" s="21" t="str">
        <f>IF('Anlage 2 - Berechnungshilfe'!$G$14=Daten!$T$2,"",Daten!B91)</f>
        <v>Renault Twingo Electric (alle Modelle)</v>
      </c>
    </row>
    <row r="92" spans="2:15" x14ac:dyDescent="0.25">
      <c r="B92" t="s">
        <v>305</v>
      </c>
      <c r="C92" t="s">
        <v>306</v>
      </c>
      <c r="D92" s="8">
        <v>29990</v>
      </c>
      <c r="E92" t="s">
        <v>307</v>
      </c>
      <c r="F92" t="s">
        <v>308</v>
      </c>
      <c r="G92" s="8">
        <v>17550</v>
      </c>
      <c r="H92" s="8">
        <v>12440</v>
      </c>
      <c r="I92" s="8">
        <v>10454</v>
      </c>
      <c r="J92" s="19">
        <f t="shared" si="1"/>
        <v>3000</v>
      </c>
      <c r="K92" s="18">
        <v>3000</v>
      </c>
      <c r="L92" s="8">
        <f>IF('Anlage 2 - Berechnungshilfe'!$G$16="ja",Daten!I92,Daten!H92)</f>
        <v>12440</v>
      </c>
      <c r="M92" s="12"/>
      <c r="N92" t="s">
        <v>405</v>
      </c>
      <c r="O92" s="21" t="str">
        <f>IF('Anlage 2 - Berechnungshilfe'!$G$14=Daten!$T$2,"",Daten!B92)</f>
        <v>Renault Zoe (41 kWh, alle Modelle)</v>
      </c>
    </row>
    <row r="93" spans="2:15" x14ac:dyDescent="0.25">
      <c r="B93" t="s">
        <v>309</v>
      </c>
      <c r="C93" t="s">
        <v>310</v>
      </c>
      <c r="D93" s="8">
        <v>33140</v>
      </c>
      <c r="E93" t="s">
        <v>311</v>
      </c>
      <c r="F93" t="s">
        <v>312</v>
      </c>
      <c r="G93" s="8">
        <v>19300</v>
      </c>
      <c r="H93" s="8">
        <v>13840</v>
      </c>
      <c r="I93" s="8">
        <v>11630</v>
      </c>
      <c r="J93" s="19">
        <f t="shared" si="1"/>
        <v>3000</v>
      </c>
      <c r="K93" s="18">
        <v>3000</v>
      </c>
      <c r="L93" s="8">
        <f>IF('Anlage 2 - Berechnungshilfe'!$G$16="ja",Daten!I93,Daten!H93)</f>
        <v>13840</v>
      </c>
      <c r="M93" s="12"/>
      <c r="N93" t="s">
        <v>405</v>
      </c>
      <c r="O93" s="21" t="str">
        <f>IF('Anlage 2 - Berechnungshilfe'!$G$14=Daten!$T$2,"",Daten!B93)</f>
        <v>Renault Zoe (50 kWh, alle Modelle)</v>
      </c>
    </row>
    <row r="94" spans="2:15" x14ac:dyDescent="0.25">
      <c r="B94" t="s">
        <v>313</v>
      </c>
      <c r="C94" t="s">
        <v>310</v>
      </c>
      <c r="D94" s="8">
        <v>33990</v>
      </c>
      <c r="E94" t="s">
        <v>311</v>
      </c>
      <c r="F94" t="s">
        <v>312</v>
      </c>
      <c r="G94" s="8">
        <v>19300</v>
      </c>
      <c r="H94" s="8">
        <v>14690</v>
      </c>
      <c r="I94" s="8">
        <v>12345</v>
      </c>
      <c r="J94" s="19">
        <f t="shared" si="1"/>
        <v>3000</v>
      </c>
      <c r="K94" s="18">
        <v>3000</v>
      </c>
      <c r="L94" s="8">
        <f>IF('Anlage 2 - Berechnungshilfe'!$G$16="ja",Daten!I94,Daten!H94)</f>
        <v>14690</v>
      </c>
      <c r="M94" s="12"/>
      <c r="N94" t="s">
        <v>405</v>
      </c>
      <c r="O94" s="21" t="str">
        <f>IF('Anlage 2 - Berechnungshilfe'!$G$14=Daten!$T$2,"",Daten!B94)</f>
        <v>Renault Zoe (52 kWh, alle Modelle)</v>
      </c>
    </row>
    <row r="95" spans="2:15" x14ac:dyDescent="0.25">
      <c r="B95" t="s">
        <v>314</v>
      </c>
      <c r="C95" t="s">
        <v>315</v>
      </c>
      <c r="D95" s="8">
        <v>21348</v>
      </c>
      <c r="E95" t="s">
        <v>307</v>
      </c>
      <c r="F95" t="s">
        <v>308</v>
      </c>
      <c r="G95" s="8">
        <v>17550</v>
      </c>
      <c r="H95" s="8">
        <v>3798</v>
      </c>
      <c r="I95" s="8">
        <v>3192</v>
      </c>
      <c r="J95" s="19">
        <f t="shared" si="1"/>
        <v>3000</v>
      </c>
      <c r="K95" s="18">
        <v>3000</v>
      </c>
      <c r="L95" s="8">
        <f>IF('Anlage 2 - Berechnungshilfe'!$G$16="ja",Daten!I95,Daten!H95)</f>
        <v>3798</v>
      </c>
      <c r="M95" s="12"/>
      <c r="N95" t="s">
        <v>405</v>
      </c>
      <c r="O95" s="21" t="str">
        <f>IF('Anlage 2 - Berechnungshilfe'!$G$14=Daten!$T$2,"",Daten!B95)</f>
        <v>Renault Zoe (Batteriemiete, alle Modelle)</v>
      </c>
    </row>
    <row r="96" spans="2:15" x14ac:dyDescent="0.25">
      <c r="B96" t="s">
        <v>316</v>
      </c>
      <c r="C96" t="s">
        <v>317</v>
      </c>
      <c r="D96" s="8">
        <v>20725</v>
      </c>
      <c r="E96" t="s">
        <v>318</v>
      </c>
      <c r="F96" t="s">
        <v>319</v>
      </c>
      <c r="G96" s="8">
        <v>13895</v>
      </c>
      <c r="H96" s="8">
        <v>6830</v>
      </c>
      <c r="I96" s="8">
        <v>5739</v>
      </c>
      <c r="J96" s="19">
        <f t="shared" si="1"/>
        <v>3000</v>
      </c>
      <c r="K96" s="18">
        <v>3000</v>
      </c>
      <c r="L96" s="8">
        <f>IF('Anlage 2 - Berechnungshilfe'!$G$16="ja",Daten!I96,Daten!H96)</f>
        <v>6830</v>
      </c>
      <c r="M96" s="12"/>
      <c r="N96" t="s">
        <v>405</v>
      </c>
      <c r="O96" s="21" t="str">
        <f>IF('Anlage 2 - Berechnungshilfe'!$G$14=Daten!$T$2,"",Daten!B96)</f>
        <v>Seat Mii electric (alle Modelle)</v>
      </c>
    </row>
    <row r="97" spans="2:15" hidden="1" x14ac:dyDescent="0.25">
      <c r="B97" t="s">
        <v>320</v>
      </c>
      <c r="C97" t="s">
        <v>321</v>
      </c>
      <c r="D97" s="8">
        <v>33800</v>
      </c>
      <c r="E97" t="s">
        <v>197</v>
      </c>
      <c r="F97" t="s">
        <v>198</v>
      </c>
      <c r="G97" s="8">
        <v>29750</v>
      </c>
      <c r="H97" s="8">
        <v>4050</v>
      </c>
      <c r="I97" s="8">
        <v>3403</v>
      </c>
      <c r="J97" s="19">
        <f t="shared" si="1"/>
        <v>3000</v>
      </c>
      <c r="K97" s="18">
        <v>3000</v>
      </c>
      <c r="L97" s="8">
        <f>IF('Anlage 2 - Berechnungshilfe'!$G$16="ja",Daten!I97,Daten!H97)</f>
        <v>4050</v>
      </c>
      <c r="M97" s="12"/>
      <c r="N97" t="s">
        <v>405</v>
      </c>
      <c r="O97" s="21" t="str">
        <f>IF('Anlage 2 - Berechnungshilfe'!$G$14=Daten!$T$2,"",Daten!B97)</f>
        <v>Skoda Enyaq (50 kWh, alle Modelle)</v>
      </c>
    </row>
    <row r="98" spans="2:15" hidden="1" x14ac:dyDescent="0.25">
      <c r="B98" t="s">
        <v>322</v>
      </c>
      <c r="C98" t="s">
        <v>323</v>
      </c>
      <c r="D98" s="8">
        <v>38850</v>
      </c>
      <c r="E98" t="s">
        <v>197</v>
      </c>
      <c r="F98" t="s">
        <v>198</v>
      </c>
      <c r="G98" s="8">
        <v>29750</v>
      </c>
      <c r="H98" s="8">
        <v>9100</v>
      </c>
      <c r="I98" s="8">
        <v>7647</v>
      </c>
      <c r="J98" s="19">
        <f t="shared" si="1"/>
        <v>3000</v>
      </c>
      <c r="K98" s="18">
        <v>3000</v>
      </c>
      <c r="L98" s="8">
        <f>IF('Anlage 2 - Berechnungshilfe'!$G$16="ja",Daten!I98,Daten!H98)</f>
        <v>9100</v>
      </c>
      <c r="M98" s="12"/>
      <c r="N98" t="s">
        <v>405</v>
      </c>
      <c r="O98" s="21" t="str">
        <f>IF('Anlage 2 - Berechnungshilfe'!$G$14=Daten!$T$2,"",Daten!B98)</f>
        <v>Skoda Enyaq (60 kWh, alle Modelle)</v>
      </c>
    </row>
    <row r="99" spans="2:15" hidden="1" x14ac:dyDescent="0.25">
      <c r="B99" t="s">
        <v>324</v>
      </c>
      <c r="C99" t="s">
        <v>325</v>
      </c>
      <c r="D99" s="8">
        <v>43950</v>
      </c>
      <c r="E99" t="s">
        <v>197</v>
      </c>
      <c r="F99" t="s">
        <v>198</v>
      </c>
      <c r="G99" s="8">
        <v>29750</v>
      </c>
      <c r="H99" s="8">
        <v>14200</v>
      </c>
      <c r="I99" s="8">
        <v>11933</v>
      </c>
      <c r="J99" s="19">
        <f t="shared" si="1"/>
        <v>3000</v>
      </c>
      <c r="K99" s="18">
        <v>3000</v>
      </c>
      <c r="L99" s="8">
        <f>IF('Anlage 2 - Berechnungshilfe'!$G$16="ja",Daten!I99,Daten!H99)</f>
        <v>14200</v>
      </c>
      <c r="M99" s="12"/>
      <c r="N99" t="s">
        <v>405</v>
      </c>
      <c r="O99" s="21" t="str">
        <f>IF('Anlage 2 - Berechnungshilfe'!$G$14=Daten!$T$2,"",Daten!B99)</f>
        <v>Skoda Enyaq (80 kWh, alle Modelle)</v>
      </c>
    </row>
    <row r="100" spans="2:15" hidden="1" x14ac:dyDescent="0.25">
      <c r="B100" t="s">
        <v>326</v>
      </c>
      <c r="C100" t="s">
        <v>327</v>
      </c>
      <c r="D100" s="8">
        <v>57700</v>
      </c>
      <c r="E100" t="s">
        <v>328</v>
      </c>
      <c r="F100" t="s">
        <v>329</v>
      </c>
      <c r="G100" s="8">
        <v>51100</v>
      </c>
      <c r="H100" s="8">
        <v>6600</v>
      </c>
      <c r="I100" s="8">
        <v>5546</v>
      </c>
      <c r="J100" s="19">
        <f t="shared" si="1"/>
        <v>3000</v>
      </c>
      <c r="K100" s="18">
        <v>3000</v>
      </c>
      <c r="L100" s="8">
        <f>IF('Anlage 2 - Berechnungshilfe'!$G$16="ja",Daten!I100,Daten!H100)</f>
        <v>6600</v>
      </c>
      <c r="M100" s="12"/>
      <c r="N100" t="s">
        <v>405</v>
      </c>
      <c r="O100" s="21" t="str">
        <f>IF('Anlage 2 - Berechnungshilfe'!$G$14=Daten!$T$2,"",Daten!B100)</f>
        <v>Skoda Enyaq Coupé (alle Modelle)</v>
      </c>
    </row>
    <row r="101" spans="2:15" hidden="1" x14ac:dyDescent="0.25">
      <c r="B101" t="s">
        <v>330</v>
      </c>
      <c r="C101" t="s">
        <v>331</v>
      </c>
      <c r="D101" s="8">
        <v>22600</v>
      </c>
      <c r="E101" t="s">
        <v>332</v>
      </c>
      <c r="F101" t="s">
        <v>88</v>
      </c>
      <c r="G101" s="8">
        <v>11490</v>
      </c>
      <c r="H101" s="8">
        <v>11110</v>
      </c>
      <c r="I101" s="8">
        <v>9336</v>
      </c>
      <c r="J101" s="19">
        <f t="shared" si="1"/>
        <v>3000</v>
      </c>
      <c r="K101" s="18">
        <v>3000</v>
      </c>
      <c r="L101" s="8">
        <f>IF('Anlage 2 - Berechnungshilfe'!$G$16="ja",Daten!I101,Daten!H101)</f>
        <v>11110</v>
      </c>
      <c r="M101" s="12"/>
      <c r="N101" t="s">
        <v>405</v>
      </c>
      <c r="O101" s="21" t="str">
        <f>IF('Anlage 2 - Berechnungshilfe'!$G$14=Daten!$T$2,"",Daten!B101)</f>
        <v>Smart Mercedes Benz smart EQ forfour (alle Versionen)</v>
      </c>
    </row>
    <row r="102" spans="2:15" hidden="1" x14ac:dyDescent="0.25">
      <c r="B102" t="s">
        <v>333</v>
      </c>
      <c r="C102" t="s">
        <v>334</v>
      </c>
      <c r="D102" s="8">
        <v>21940</v>
      </c>
      <c r="E102" t="s">
        <v>332</v>
      </c>
      <c r="F102" t="s">
        <v>88</v>
      </c>
      <c r="G102" s="8">
        <v>11490</v>
      </c>
      <c r="H102" s="8">
        <v>10450</v>
      </c>
      <c r="I102" s="8">
        <v>8782</v>
      </c>
      <c r="J102" s="19">
        <f t="shared" si="1"/>
        <v>3000</v>
      </c>
      <c r="K102" s="18">
        <v>3000</v>
      </c>
      <c r="L102" s="8">
        <f>IF('Anlage 2 - Berechnungshilfe'!$G$16="ja",Daten!I102,Daten!H102)</f>
        <v>10450</v>
      </c>
      <c r="M102" s="12"/>
      <c r="N102" t="s">
        <v>405</v>
      </c>
      <c r="O102" s="21" t="str">
        <f>IF('Anlage 2 - Berechnungshilfe'!$G$14=Daten!$T$2,"",Daten!B102)</f>
        <v>Smart Mercedes Benz smart EQ fortwo (alle Versionen)</v>
      </c>
    </row>
    <row r="103" spans="2:15" hidden="1" x14ac:dyDescent="0.25">
      <c r="B103" t="s">
        <v>335</v>
      </c>
      <c r="C103" t="s">
        <v>336</v>
      </c>
      <c r="D103" s="8">
        <v>53470</v>
      </c>
      <c r="E103" t="s">
        <v>281</v>
      </c>
      <c r="F103" t="s">
        <v>282</v>
      </c>
      <c r="G103" s="8">
        <v>45650</v>
      </c>
      <c r="H103" s="8">
        <v>7820</v>
      </c>
      <c r="I103" s="8">
        <v>6571</v>
      </c>
      <c r="J103" s="19">
        <f t="shared" si="1"/>
        <v>3000</v>
      </c>
      <c r="K103" s="18">
        <v>3000</v>
      </c>
      <c r="L103" s="8">
        <f>IF('Anlage 2 - Berechnungshilfe'!$G$16="ja",Daten!I103,Daten!H103)</f>
        <v>7820</v>
      </c>
      <c r="M103" s="12"/>
      <c r="N103" t="s">
        <v>405</v>
      </c>
      <c r="O103" s="21" t="str">
        <f>IF('Anlage 2 - Berechnungshilfe'!$G$14=Daten!$T$2,"",Daten!B103)</f>
        <v>Tesla Model 3 Long Range (alle Modelle)</v>
      </c>
    </row>
    <row r="104" spans="2:15" hidden="1" x14ac:dyDescent="0.25">
      <c r="B104" t="s">
        <v>337</v>
      </c>
      <c r="C104" t="s">
        <v>338</v>
      </c>
      <c r="D104" s="8">
        <v>43880</v>
      </c>
      <c r="E104" t="s">
        <v>339</v>
      </c>
      <c r="F104" t="s">
        <v>340</v>
      </c>
      <c r="G104" s="8">
        <v>40850</v>
      </c>
      <c r="H104" s="8">
        <v>3030</v>
      </c>
      <c r="I104" s="8">
        <v>2546</v>
      </c>
      <c r="J104" s="19">
        <f t="shared" si="1"/>
        <v>3000</v>
      </c>
      <c r="K104" s="18">
        <v>3000</v>
      </c>
      <c r="L104" s="8">
        <f>IF('Anlage 2 - Berechnungshilfe'!$G$16="ja",Daten!I104,Daten!H104)</f>
        <v>3030</v>
      </c>
      <c r="M104" s="12"/>
      <c r="N104" t="s">
        <v>405</v>
      </c>
      <c r="O104" s="21" t="str">
        <f>IF('Anlage 2 - Berechnungshilfe'!$G$14=Daten!$T$2,"",Daten!B104)</f>
        <v>Tesla Model 3 Standard (alle Modelle)</v>
      </c>
    </row>
    <row r="105" spans="2:15" hidden="1" x14ac:dyDescent="0.25">
      <c r="B105" t="s">
        <v>341</v>
      </c>
      <c r="C105" t="s">
        <v>342</v>
      </c>
      <c r="D105" s="8">
        <v>58620</v>
      </c>
      <c r="E105" t="s">
        <v>343</v>
      </c>
      <c r="F105" t="s">
        <v>344</v>
      </c>
      <c r="G105" s="8">
        <v>48150</v>
      </c>
      <c r="H105" s="8">
        <v>10470</v>
      </c>
      <c r="I105" s="8">
        <v>8798</v>
      </c>
      <c r="J105" s="19">
        <f t="shared" si="1"/>
        <v>3000</v>
      </c>
      <c r="K105" s="18">
        <v>3000</v>
      </c>
      <c r="L105" s="8">
        <f>IF('Anlage 2 - Berechnungshilfe'!$G$16="ja",Daten!I105,Daten!H105)</f>
        <v>10470</v>
      </c>
      <c r="M105" s="12"/>
      <c r="N105" t="s">
        <v>405</v>
      </c>
      <c r="O105" s="21" t="str">
        <f>IF('Anlage 2 - Berechnungshilfe'!$G$14=Daten!$T$2,"",Daten!B105)</f>
        <v>Tesla Model Y (alle Modelle)</v>
      </c>
    </row>
    <row r="106" spans="2:15" hidden="1" x14ac:dyDescent="0.25">
      <c r="B106" t="s">
        <v>345</v>
      </c>
      <c r="C106" t="s">
        <v>346</v>
      </c>
      <c r="D106" s="8">
        <v>41948</v>
      </c>
      <c r="E106" t="s">
        <v>347</v>
      </c>
      <c r="F106" t="s">
        <v>348</v>
      </c>
      <c r="G106" s="8">
        <v>31059</v>
      </c>
      <c r="H106" s="8">
        <v>10889</v>
      </c>
      <c r="I106" s="8">
        <v>9150</v>
      </c>
      <c r="J106" s="19">
        <f t="shared" si="1"/>
        <v>3000</v>
      </c>
      <c r="K106" s="18">
        <v>3000</v>
      </c>
      <c r="L106" s="8">
        <f>IF('Anlage 2 - Berechnungshilfe'!$G$16="ja",Daten!I106,Daten!H106)</f>
        <v>10889</v>
      </c>
      <c r="M106" s="12"/>
      <c r="N106" t="s">
        <v>405</v>
      </c>
      <c r="O106" s="21" t="str">
        <f>IF('Anlage 2 - Berechnungshilfe'!$G$14=Daten!$T$2,"",Daten!B106)</f>
        <v>Toyota Proace (50 kWh, alle Modelle)</v>
      </c>
    </row>
    <row r="107" spans="2:15" hidden="1" x14ac:dyDescent="0.25">
      <c r="B107" t="s">
        <v>349</v>
      </c>
      <c r="C107" t="s">
        <v>350</v>
      </c>
      <c r="D107" s="8">
        <v>49207</v>
      </c>
      <c r="E107" t="s">
        <v>347</v>
      </c>
      <c r="F107" t="s">
        <v>351</v>
      </c>
      <c r="G107" s="8">
        <v>32368</v>
      </c>
      <c r="H107" s="8">
        <v>16839</v>
      </c>
      <c r="I107" s="8">
        <v>14150</v>
      </c>
      <c r="J107" s="19">
        <f t="shared" si="1"/>
        <v>3000</v>
      </c>
      <c r="K107" s="18">
        <v>3000</v>
      </c>
      <c r="L107" s="8">
        <f>IF('Anlage 2 - Berechnungshilfe'!$G$16="ja",Daten!I107,Daten!H107)</f>
        <v>16839</v>
      </c>
      <c r="M107" s="12"/>
      <c r="N107" t="s">
        <v>405</v>
      </c>
      <c r="O107" s="21" t="str">
        <f>IF('Anlage 2 - Berechnungshilfe'!$G$14=Daten!$T$2,"",Daten!B107)</f>
        <v>Toyota Proace (75 kWh, alle Modelle)</v>
      </c>
    </row>
    <row r="108" spans="2:15" hidden="1" x14ac:dyDescent="0.25">
      <c r="B108" t="s">
        <v>352</v>
      </c>
      <c r="C108" t="s">
        <v>353</v>
      </c>
      <c r="D108" s="8">
        <v>62000</v>
      </c>
      <c r="E108" t="s">
        <v>354</v>
      </c>
      <c r="F108" t="s">
        <v>355</v>
      </c>
      <c r="G108" s="8">
        <v>52050</v>
      </c>
      <c r="H108" s="8">
        <v>9950</v>
      </c>
      <c r="I108" s="8">
        <v>8361</v>
      </c>
      <c r="J108" s="19">
        <f t="shared" si="1"/>
        <v>3000</v>
      </c>
      <c r="K108" s="18">
        <v>3000</v>
      </c>
      <c r="L108" s="8">
        <f>IF('Anlage 2 - Berechnungshilfe'!$G$16="ja",Daten!I108,Daten!H108)</f>
        <v>9950</v>
      </c>
      <c r="M108" s="12"/>
      <c r="N108" t="s">
        <v>405</v>
      </c>
      <c r="O108" s="21" t="str">
        <f>IF('Anlage 2 - Berechnungshilfe'!$G$14=Daten!$T$2,"",Daten!B108)</f>
        <v>Volvo XC 40 Recharge (alle Modelle)</v>
      </c>
    </row>
    <row r="109" spans="2:15" hidden="1" x14ac:dyDescent="0.25">
      <c r="B109" t="s">
        <v>356</v>
      </c>
      <c r="C109" t="s">
        <v>357</v>
      </c>
      <c r="D109" s="8">
        <v>35581</v>
      </c>
      <c r="E109" t="s">
        <v>358</v>
      </c>
      <c r="F109" t="s">
        <v>359</v>
      </c>
      <c r="G109" s="8">
        <v>25359</v>
      </c>
      <c r="H109" s="8">
        <v>10222</v>
      </c>
      <c r="I109" s="8">
        <v>8590</v>
      </c>
      <c r="J109" s="19">
        <f t="shared" si="1"/>
        <v>3000</v>
      </c>
      <c r="K109" s="18">
        <v>3000</v>
      </c>
      <c r="L109" s="8">
        <f>IF('Anlage 2 - Berechnungshilfe'!$G$16="ja",Daten!I109,Daten!H109)</f>
        <v>10222</v>
      </c>
      <c r="M109" s="12"/>
      <c r="N109" t="s">
        <v>405</v>
      </c>
      <c r="O109" s="21" t="str">
        <f>IF('Anlage 2 - Berechnungshilfe'!$G$14=Daten!$T$2,"",Daten!B109)</f>
        <v>VW ABT e-Caddy (alle Modelle)</v>
      </c>
    </row>
    <row r="110" spans="2:15" hidden="1" x14ac:dyDescent="0.25">
      <c r="B110" t="s">
        <v>360</v>
      </c>
      <c r="C110" t="s">
        <v>361</v>
      </c>
      <c r="D110" s="8">
        <v>53538</v>
      </c>
      <c r="E110" t="s">
        <v>362</v>
      </c>
      <c r="F110" t="s">
        <v>363</v>
      </c>
      <c r="G110" s="8">
        <v>32543</v>
      </c>
      <c r="H110" s="8">
        <v>20995</v>
      </c>
      <c r="I110" s="8">
        <v>17643</v>
      </c>
      <c r="J110" s="19">
        <f t="shared" si="1"/>
        <v>3000</v>
      </c>
      <c r="K110" s="18">
        <v>3000</v>
      </c>
      <c r="L110" s="8">
        <f>IF('Anlage 2 - Berechnungshilfe'!$G$16="ja",Daten!I110,Daten!H110)</f>
        <v>20995</v>
      </c>
      <c r="M110" s="12"/>
      <c r="N110" t="s">
        <v>405</v>
      </c>
      <c r="O110" s="21" t="str">
        <f>IF('Anlage 2 - Berechnungshilfe'!$G$14=Daten!$T$2,"",Daten!B110)</f>
        <v>VW ABT e-Transporter (alle Modelle)</v>
      </c>
    </row>
    <row r="111" spans="2:15" hidden="1" x14ac:dyDescent="0.25">
      <c r="B111" t="s">
        <v>364</v>
      </c>
      <c r="C111" t="s">
        <v>365</v>
      </c>
      <c r="D111" s="8">
        <v>64141</v>
      </c>
      <c r="E111" t="s">
        <v>366</v>
      </c>
      <c r="F111" t="s">
        <v>367</v>
      </c>
      <c r="G111" s="8">
        <v>40506</v>
      </c>
      <c r="H111" s="8">
        <v>23635</v>
      </c>
      <c r="I111" s="8">
        <v>19861</v>
      </c>
      <c r="J111" s="19">
        <f t="shared" si="1"/>
        <v>3000</v>
      </c>
      <c r="K111" s="18">
        <v>3000</v>
      </c>
      <c r="L111" s="8">
        <f>IF('Anlage 2 - Berechnungshilfe'!$G$16="ja",Daten!I111,Daten!H111)</f>
        <v>23635</v>
      </c>
      <c r="M111" s="12"/>
      <c r="N111" t="s">
        <v>405</v>
      </c>
      <c r="O111" s="21" t="str">
        <f>IF('Anlage 2 - Berechnungshilfe'!$G$14=Daten!$T$2,"",Daten!B111)</f>
        <v>VW e-Crafter (alle Modelle)</v>
      </c>
    </row>
    <row r="112" spans="2:15" hidden="1" x14ac:dyDescent="0.25">
      <c r="B112" t="s">
        <v>368</v>
      </c>
      <c r="C112" t="s">
        <v>369</v>
      </c>
      <c r="D112" s="8">
        <v>31900</v>
      </c>
      <c r="E112" t="s">
        <v>370</v>
      </c>
      <c r="F112" t="s">
        <v>371</v>
      </c>
      <c r="G112" s="8">
        <v>27730</v>
      </c>
      <c r="H112" s="8">
        <v>4170</v>
      </c>
      <c r="I112" s="8">
        <v>3504</v>
      </c>
      <c r="J112" s="19">
        <f t="shared" si="1"/>
        <v>3000</v>
      </c>
      <c r="K112" s="18">
        <v>3000</v>
      </c>
      <c r="L112" s="8">
        <f>IF('Anlage 2 - Berechnungshilfe'!$G$16="ja",Daten!I112,Daten!H112)</f>
        <v>4170</v>
      </c>
      <c r="M112" s="12"/>
      <c r="N112" t="s">
        <v>405</v>
      </c>
      <c r="O112" s="21" t="str">
        <f>IF('Anlage 2 - Berechnungshilfe'!$G$14=Daten!$T$2,"",Daten!B112)</f>
        <v>VW e-Golf (alle Modelle)</v>
      </c>
    </row>
    <row r="113" spans="2:15" hidden="1" x14ac:dyDescent="0.25">
      <c r="B113" t="s">
        <v>372</v>
      </c>
      <c r="C113" t="s">
        <v>373</v>
      </c>
      <c r="D113" s="8">
        <v>21421</v>
      </c>
      <c r="E113" t="s">
        <v>318</v>
      </c>
      <c r="F113" t="s">
        <v>319</v>
      </c>
      <c r="G113" s="8">
        <v>13895</v>
      </c>
      <c r="H113" s="8">
        <v>7526</v>
      </c>
      <c r="I113" s="8">
        <v>6324</v>
      </c>
      <c r="J113" s="19">
        <f t="shared" si="1"/>
        <v>3000</v>
      </c>
      <c r="K113" s="18">
        <v>3000</v>
      </c>
      <c r="L113" s="8">
        <f>IF('Anlage 2 - Berechnungshilfe'!$G$16="ja",Daten!I113,Daten!H113)</f>
        <v>7526</v>
      </c>
      <c r="M113" s="12"/>
      <c r="N113" t="s">
        <v>405</v>
      </c>
      <c r="O113" s="21" t="str">
        <f>IF('Anlage 2 - Berechnungshilfe'!$G$14=Daten!$T$2,"",Daten!B113)</f>
        <v>VW e-up! (alle Modelle)</v>
      </c>
    </row>
    <row r="114" spans="2:15" hidden="1" x14ac:dyDescent="0.25">
      <c r="B114" t="s">
        <v>374</v>
      </c>
      <c r="C114" t="s">
        <v>375</v>
      </c>
      <c r="D114" s="8">
        <v>26895</v>
      </c>
      <c r="E114" t="s">
        <v>318</v>
      </c>
      <c r="F114" t="s">
        <v>319</v>
      </c>
      <c r="G114" s="8">
        <v>14130</v>
      </c>
      <c r="H114" s="8">
        <v>12765</v>
      </c>
      <c r="I114" s="8">
        <v>10727</v>
      </c>
      <c r="J114" s="19">
        <f t="shared" si="1"/>
        <v>3000</v>
      </c>
      <c r="K114" s="18">
        <v>3000</v>
      </c>
      <c r="L114" s="8">
        <f>IF('Anlage 2 - Berechnungshilfe'!$G$16="ja",Daten!I114,Daten!H114)</f>
        <v>12765</v>
      </c>
      <c r="M114" s="12"/>
      <c r="N114" t="s">
        <v>405</v>
      </c>
      <c r="O114" s="21" t="str">
        <f>IF('Anlage 2 - Berechnungshilfe'!$G$14=Daten!$T$2,"",Daten!B114)</f>
        <v>VW e-up! Style Plus (alle Modelle)</v>
      </c>
    </row>
    <row r="115" spans="2:15" hidden="1" x14ac:dyDescent="0.25">
      <c r="B115" t="s">
        <v>376</v>
      </c>
      <c r="C115" t="s">
        <v>377</v>
      </c>
      <c r="D115" s="8">
        <v>31495</v>
      </c>
      <c r="E115" t="s">
        <v>370</v>
      </c>
      <c r="F115" t="s">
        <v>371</v>
      </c>
      <c r="G115" s="8">
        <v>27730</v>
      </c>
      <c r="H115" s="8">
        <v>3765</v>
      </c>
      <c r="I115" s="8">
        <v>3164</v>
      </c>
      <c r="J115" s="19">
        <f t="shared" si="1"/>
        <v>3000</v>
      </c>
      <c r="K115" s="18">
        <v>3000</v>
      </c>
      <c r="L115" s="8">
        <f>IF('Anlage 2 - Berechnungshilfe'!$G$16="ja",Daten!I115,Daten!H115)</f>
        <v>3765</v>
      </c>
      <c r="M115" s="12"/>
      <c r="N115" t="s">
        <v>405</v>
      </c>
      <c r="O115" s="21" t="str">
        <f>IF('Anlage 2 - Berechnungshilfe'!$G$14=Daten!$T$2,"",Daten!B115)</f>
        <v>VW ID.3 (45 kWh, alle Modelle)</v>
      </c>
    </row>
    <row r="116" spans="2:15" hidden="1" x14ac:dyDescent="0.25">
      <c r="B116" t="s">
        <v>378</v>
      </c>
      <c r="C116" t="s">
        <v>379</v>
      </c>
      <c r="D116" s="8">
        <v>34995</v>
      </c>
      <c r="E116" t="s">
        <v>370</v>
      </c>
      <c r="F116" t="s">
        <v>371</v>
      </c>
      <c r="G116" s="8">
        <v>27730</v>
      </c>
      <c r="H116" s="8">
        <v>7265</v>
      </c>
      <c r="I116" s="8">
        <v>6105</v>
      </c>
      <c r="J116" s="19">
        <f t="shared" si="1"/>
        <v>3000</v>
      </c>
      <c r="K116" s="18">
        <v>3000</v>
      </c>
      <c r="L116" s="8">
        <f>IF('Anlage 2 - Berechnungshilfe'!$G$16="ja",Daten!I116,Daten!H116)</f>
        <v>7265</v>
      </c>
      <c r="M116" s="12"/>
      <c r="N116" t="s">
        <v>405</v>
      </c>
      <c r="O116" s="21" t="str">
        <f>IF('Anlage 2 - Berechnungshilfe'!$G$14=Daten!$T$2,"",Daten!B116)</f>
        <v>VW ID.3 (58 kWh, alle Modelle)</v>
      </c>
    </row>
    <row r="117" spans="2:15" hidden="1" x14ac:dyDescent="0.25">
      <c r="B117" t="s">
        <v>380</v>
      </c>
      <c r="C117" t="s">
        <v>381</v>
      </c>
      <c r="D117" s="8">
        <v>41995</v>
      </c>
      <c r="E117" t="s">
        <v>370</v>
      </c>
      <c r="F117" t="s">
        <v>371</v>
      </c>
      <c r="G117" s="8">
        <v>27730</v>
      </c>
      <c r="H117" s="8">
        <v>14265</v>
      </c>
      <c r="I117" s="8">
        <v>11987</v>
      </c>
      <c r="J117" s="19">
        <f t="shared" si="1"/>
        <v>3000</v>
      </c>
      <c r="K117" s="18">
        <v>3000</v>
      </c>
      <c r="L117" s="8">
        <f>IF('Anlage 2 - Berechnungshilfe'!$G$16="ja",Daten!I117,Daten!H117)</f>
        <v>14265</v>
      </c>
      <c r="M117" s="12"/>
      <c r="N117" t="s">
        <v>405</v>
      </c>
      <c r="O117" s="21" t="str">
        <f>IF('Anlage 2 - Berechnungshilfe'!$G$14=Daten!$T$2,"",Daten!B117)</f>
        <v>VW ID.3 (77 kWh, alle Modelle)</v>
      </c>
    </row>
    <row r="118" spans="2:15" hidden="1" x14ac:dyDescent="0.25">
      <c r="B118" t="s">
        <v>382</v>
      </c>
      <c r="C118" t="s">
        <v>383</v>
      </c>
      <c r="D118" s="8">
        <v>36950</v>
      </c>
      <c r="E118" t="s">
        <v>384</v>
      </c>
      <c r="F118" t="s">
        <v>371</v>
      </c>
      <c r="G118" s="8">
        <v>27730</v>
      </c>
      <c r="H118" s="8">
        <v>9220</v>
      </c>
      <c r="I118" s="8">
        <v>7748</v>
      </c>
      <c r="J118" s="19">
        <f t="shared" si="1"/>
        <v>3000</v>
      </c>
      <c r="K118" s="18">
        <v>3000</v>
      </c>
      <c r="L118" s="8">
        <f>IF('Anlage 2 - Berechnungshilfe'!$G$16="ja",Daten!I118,Daten!H118)</f>
        <v>9220</v>
      </c>
      <c r="M118" s="12"/>
      <c r="N118" t="s">
        <v>405</v>
      </c>
      <c r="O118" s="21" t="str">
        <f>IF('Anlage 2 - Berechnungshilfe'!$G$14=Daten!$T$2,"",Daten!B118)</f>
        <v>VW ID.4 (52 kWh, alle Modelle)</v>
      </c>
    </row>
    <row r="119" spans="2:15" hidden="1" x14ac:dyDescent="0.25">
      <c r="B119" t="s">
        <v>385</v>
      </c>
      <c r="C119" t="s">
        <v>386</v>
      </c>
      <c r="D119" s="8">
        <v>44450</v>
      </c>
      <c r="E119" t="s">
        <v>387</v>
      </c>
      <c r="F119" t="s">
        <v>388</v>
      </c>
      <c r="G119" s="8">
        <v>30675</v>
      </c>
      <c r="H119" s="8">
        <v>13775</v>
      </c>
      <c r="I119" s="8">
        <v>11576</v>
      </c>
      <c r="J119" s="19">
        <f t="shared" si="1"/>
        <v>3000</v>
      </c>
      <c r="K119" s="18">
        <v>3000</v>
      </c>
      <c r="L119" s="8">
        <f>IF('Anlage 2 - Berechnungshilfe'!$G$16="ja",Daten!I119,Daten!H119)</f>
        <v>13775</v>
      </c>
      <c r="M119" s="12"/>
      <c r="N119" t="s">
        <v>405</v>
      </c>
      <c r="O119" s="21" t="str">
        <f>IF('Anlage 2 - Berechnungshilfe'!$G$14=Daten!$T$2,"",Daten!B119)</f>
        <v>VW ID.4 (77 kWh, alle Modelle)</v>
      </c>
    </row>
    <row r="120" spans="2:15" hidden="1" x14ac:dyDescent="0.25">
      <c r="B120" t="s">
        <v>389</v>
      </c>
      <c r="C120" t="s">
        <v>390</v>
      </c>
      <c r="D120" s="8">
        <v>47550</v>
      </c>
      <c r="E120" t="s">
        <v>391</v>
      </c>
      <c r="F120" t="s">
        <v>392</v>
      </c>
      <c r="G120" s="8">
        <v>33590</v>
      </c>
      <c r="H120" s="8">
        <v>13960</v>
      </c>
      <c r="I120" s="8">
        <v>11731</v>
      </c>
      <c r="J120" s="19">
        <f t="shared" si="1"/>
        <v>3000</v>
      </c>
      <c r="K120" s="18">
        <v>3000</v>
      </c>
      <c r="L120" s="8">
        <f>IF('Anlage 2 - Berechnungshilfe'!$G$16="ja",Daten!I120,Daten!H120)</f>
        <v>13960</v>
      </c>
      <c r="M120" s="12"/>
      <c r="N120" t="s">
        <v>405</v>
      </c>
      <c r="O120" s="21" t="str">
        <f>IF('Anlage 2 - Berechnungshilfe'!$G$14=Daten!$T$2,"",Daten!B120)</f>
        <v>VW ID.5 (77 kWh, alle Modelle)</v>
      </c>
    </row>
    <row r="121" spans="2:15" hidden="1" x14ac:dyDescent="0.25">
      <c r="B121" t="s">
        <v>393</v>
      </c>
      <c r="C121" t="s">
        <v>394</v>
      </c>
      <c r="D121" s="8">
        <v>64581</v>
      </c>
      <c r="E121" t="s">
        <v>395</v>
      </c>
      <c r="F121" t="s">
        <v>396</v>
      </c>
      <c r="G121" s="8">
        <v>49932</v>
      </c>
      <c r="H121" s="8">
        <v>14649</v>
      </c>
      <c r="I121" s="8">
        <v>12310</v>
      </c>
      <c r="J121" s="19">
        <f t="shared" si="1"/>
        <v>3000</v>
      </c>
      <c r="K121" s="18">
        <v>3000</v>
      </c>
      <c r="L121" s="8">
        <f>IF('Anlage 2 - Berechnungshilfe'!$G$16="ja",Daten!I121,Daten!H121)</f>
        <v>14649</v>
      </c>
      <c r="M121" s="12"/>
      <c r="N121" t="s">
        <v>405</v>
      </c>
      <c r="O121" s="21" t="str">
        <f>IF('Anlage 2 - Berechnungshilfe'!$G$14=Daten!$T$2,"",Daten!B121)</f>
        <v>VW ID.BUZZ (alle Modelle)</v>
      </c>
    </row>
    <row r="122" spans="2:15" hidden="1" x14ac:dyDescent="0.25">
      <c r="B122" s="1"/>
      <c r="G122" s="8"/>
      <c r="H122" s="8"/>
      <c r="I122" s="8"/>
      <c r="J122" s="25"/>
      <c r="K122" s="24"/>
      <c r="L122" s="8"/>
      <c r="M122" s="12"/>
      <c r="N122" t="s">
        <v>405</v>
      </c>
      <c r="O122" t="s">
        <v>405</v>
      </c>
    </row>
    <row r="123" spans="2:15" hidden="1" x14ac:dyDescent="0.25">
      <c r="B123" s="1"/>
      <c r="G123" s="8"/>
      <c r="H123" s="8"/>
      <c r="I123" s="8"/>
      <c r="J123" s="25"/>
      <c r="K123" s="24"/>
      <c r="L123" s="8"/>
      <c r="M123" s="12"/>
      <c r="N123" t="s">
        <v>405</v>
      </c>
      <c r="O123" t="s">
        <v>405</v>
      </c>
    </row>
    <row r="124" spans="2:15" hidden="1" x14ac:dyDescent="0.25">
      <c r="B124" s="1"/>
      <c r="C124" s="23"/>
      <c r="D124" s="24"/>
      <c r="E124" s="23"/>
      <c r="F124" s="23"/>
      <c r="G124" s="23"/>
      <c r="H124" s="24"/>
      <c r="I124" s="24"/>
      <c r="J124" s="25"/>
      <c r="K124" s="24"/>
      <c r="L124" s="24"/>
      <c r="M124" s="12"/>
      <c r="N124" t="s">
        <v>405</v>
      </c>
      <c r="O124" t="s">
        <v>405</v>
      </c>
    </row>
    <row r="125" spans="2:15" hidden="1" x14ac:dyDescent="0.25">
      <c r="B125" t="s">
        <v>405</v>
      </c>
      <c r="C125" s="23"/>
      <c r="D125" s="24"/>
      <c r="E125" s="23"/>
      <c r="F125" s="23"/>
      <c r="G125" s="23"/>
      <c r="H125" s="23"/>
      <c r="I125" s="23"/>
      <c r="J125" s="25"/>
      <c r="K125" s="23"/>
      <c r="L125" s="23"/>
      <c r="M125" s="12"/>
      <c r="N125" t="s">
        <v>405</v>
      </c>
      <c r="O125" t="s">
        <v>405</v>
      </c>
    </row>
    <row r="126" spans="2:15" hidden="1" x14ac:dyDescent="0.25">
      <c r="B126" t="s">
        <v>405</v>
      </c>
      <c r="C126" s="23"/>
      <c r="D126" s="24"/>
      <c r="E126" s="23"/>
      <c r="F126" s="23"/>
      <c r="G126" s="23"/>
      <c r="H126" s="23"/>
      <c r="I126" s="23"/>
      <c r="J126" s="25"/>
      <c r="K126" s="23"/>
      <c r="L126" s="23"/>
      <c r="M126" s="12"/>
      <c r="N126" t="s">
        <v>405</v>
      </c>
      <c r="O126" t="s">
        <v>405</v>
      </c>
    </row>
    <row r="127" spans="2:15" hidden="1" x14ac:dyDescent="0.25">
      <c r="B127" t="s">
        <v>405</v>
      </c>
      <c r="C127" s="23"/>
      <c r="D127" s="24"/>
      <c r="E127" s="23"/>
      <c r="F127" s="23"/>
      <c r="G127" s="23"/>
      <c r="H127" s="23"/>
      <c r="I127" s="23"/>
      <c r="J127" s="25"/>
      <c r="K127" s="23"/>
      <c r="L127" s="23"/>
      <c r="M127" s="12"/>
      <c r="N127" t="s">
        <v>405</v>
      </c>
      <c r="O127" t="s">
        <v>405</v>
      </c>
    </row>
    <row r="128" spans="2:15" hidden="1" x14ac:dyDescent="0.25">
      <c r="B128" t="s">
        <v>405</v>
      </c>
      <c r="C128" s="23"/>
      <c r="D128" s="24"/>
      <c r="E128" s="23"/>
      <c r="F128" s="23"/>
      <c r="G128" s="23"/>
      <c r="H128" s="23"/>
      <c r="I128" s="23"/>
      <c r="J128" s="25"/>
      <c r="K128" s="23"/>
      <c r="L128" s="23"/>
      <c r="M128" s="12"/>
      <c r="N128" t="s">
        <v>405</v>
      </c>
      <c r="O128" t="s">
        <v>405</v>
      </c>
    </row>
    <row r="129" spans="2:15" hidden="1" x14ac:dyDescent="0.25">
      <c r="B129" t="s">
        <v>405</v>
      </c>
      <c r="C129" s="23"/>
      <c r="D129" s="24"/>
      <c r="E129" s="23"/>
      <c r="F129" s="23"/>
      <c r="G129" s="23"/>
      <c r="H129" s="23"/>
      <c r="I129" s="23"/>
      <c r="J129" s="25"/>
      <c r="K129" s="23"/>
      <c r="L129" s="23"/>
      <c r="M129" s="12"/>
      <c r="N129" t="s">
        <v>405</v>
      </c>
      <c r="O129" t="s">
        <v>405</v>
      </c>
    </row>
    <row r="130" spans="2:15" hidden="1" x14ac:dyDescent="0.25">
      <c r="B130" t="s">
        <v>405</v>
      </c>
      <c r="C130" s="23"/>
      <c r="D130" s="24"/>
      <c r="E130" s="23"/>
      <c r="F130" s="23"/>
      <c r="G130" s="23"/>
      <c r="H130" s="23"/>
      <c r="I130" s="23"/>
      <c r="J130" s="25"/>
      <c r="K130" s="23"/>
      <c r="L130" s="23"/>
      <c r="M130" s="12"/>
      <c r="N130" t="s">
        <v>405</v>
      </c>
      <c r="O130" t="s">
        <v>405</v>
      </c>
    </row>
    <row r="131" spans="2:15" hidden="1" x14ac:dyDescent="0.25">
      <c r="B131" t="s">
        <v>405</v>
      </c>
      <c r="C131" s="23"/>
      <c r="D131" s="24"/>
      <c r="E131" s="23"/>
      <c r="F131" s="23"/>
      <c r="G131" s="23"/>
      <c r="H131" s="23"/>
      <c r="I131" s="23"/>
      <c r="J131" s="25"/>
      <c r="K131" s="23"/>
      <c r="L131" s="23"/>
      <c r="M131" s="12"/>
      <c r="N131" t="s">
        <v>405</v>
      </c>
      <c r="O131" t="s">
        <v>405</v>
      </c>
    </row>
    <row r="132" spans="2:15" hidden="1" x14ac:dyDescent="0.25">
      <c r="B132" t="s">
        <v>405</v>
      </c>
      <c r="C132" s="23"/>
      <c r="D132" s="24"/>
      <c r="E132" s="23"/>
      <c r="F132" s="23"/>
      <c r="G132" s="23"/>
      <c r="H132" s="23"/>
      <c r="I132" s="23"/>
      <c r="J132" s="25"/>
      <c r="K132" s="23"/>
      <c r="L132" s="23"/>
      <c r="M132" s="12"/>
      <c r="N132" t="s">
        <v>405</v>
      </c>
      <c r="O132" t="s">
        <v>405</v>
      </c>
    </row>
    <row r="133" spans="2:15" hidden="1" x14ac:dyDescent="0.25">
      <c r="B133" t="s">
        <v>405</v>
      </c>
      <c r="C133" s="23"/>
      <c r="D133" s="24"/>
      <c r="E133" s="23"/>
      <c r="F133" s="23"/>
      <c r="G133" s="23"/>
      <c r="H133" s="23"/>
      <c r="I133" s="23"/>
      <c r="J133" s="25"/>
      <c r="K133" s="23"/>
      <c r="L133" s="23"/>
      <c r="M133" s="12"/>
      <c r="N133" t="s">
        <v>405</v>
      </c>
      <c r="O133" t="s">
        <v>405</v>
      </c>
    </row>
    <row r="134" spans="2:15" hidden="1" x14ac:dyDescent="0.25">
      <c r="B134" t="s">
        <v>405</v>
      </c>
      <c r="C134" s="23"/>
      <c r="D134" s="24"/>
      <c r="E134" s="23"/>
      <c r="F134" s="23"/>
      <c r="G134" s="23"/>
      <c r="H134" s="23"/>
      <c r="I134" s="23"/>
      <c r="J134" s="25"/>
      <c r="K134" s="23"/>
      <c r="L134" s="23"/>
      <c r="M134" s="12"/>
      <c r="N134" t="s">
        <v>405</v>
      </c>
      <c r="O134" t="s">
        <v>405</v>
      </c>
    </row>
    <row r="135" spans="2:15" hidden="1" x14ac:dyDescent="0.25">
      <c r="B135" t="s">
        <v>405</v>
      </c>
      <c r="C135" s="23"/>
      <c r="D135" s="24"/>
      <c r="E135" s="23"/>
      <c r="F135" s="23"/>
      <c r="G135" s="23"/>
      <c r="H135" s="23"/>
      <c r="I135" s="23"/>
      <c r="J135" s="25"/>
      <c r="K135" s="23"/>
      <c r="L135" s="23"/>
      <c r="M135" s="12"/>
      <c r="N135" t="s">
        <v>405</v>
      </c>
      <c r="O135" t="s">
        <v>405</v>
      </c>
    </row>
    <row r="136" spans="2:15" hidden="1" x14ac:dyDescent="0.25">
      <c r="B136" t="s">
        <v>405</v>
      </c>
      <c r="C136" s="23"/>
      <c r="D136" s="24"/>
      <c r="E136" s="23"/>
      <c r="F136" s="23"/>
      <c r="G136" s="23"/>
      <c r="H136" s="23"/>
      <c r="I136" s="23"/>
      <c r="J136" s="25"/>
      <c r="K136" s="23"/>
      <c r="L136" s="23"/>
      <c r="M136" s="12"/>
      <c r="N136" t="s">
        <v>405</v>
      </c>
      <c r="O136" t="s">
        <v>405</v>
      </c>
    </row>
    <row r="137" spans="2:15" hidden="1" x14ac:dyDescent="0.25">
      <c r="B137" t="s">
        <v>405</v>
      </c>
      <c r="C137" s="23"/>
      <c r="D137" s="24"/>
      <c r="E137" s="23"/>
      <c r="F137" s="23"/>
      <c r="G137" s="23"/>
      <c r="H137" s="23"/>
      <c r="I137" s="23"/>
      <c r="J137" s="25"/>
      <c r="K137" s="23"/>
      <c r="L137" s="23"/>
      <c r="M137" s="12"/>
      <c r="N137" t="s">
        <v>405</v>
      </c>
      <c r="O137" t="s">
        <v>405</v>
      </c>
    </row>
    <row r="138" spans="2:15" hidden="1" x14ac:dyDescent="0.25">
      <c r="B138" t="s">
        <v>405</v>
      </c>
      <c r="C138" s="23"/>
      <c r="D138" s="24"/>
      <c r="E138" s="23"/>
      <c r="F138" s="23"/>
      <c r="G138" s="23"/>
      <c r="H138" s="23"/>
      <c r="I138" s="23"/>
      <c r="J138" s="25"/>
      <c r="K138" s="23"/>
      <c r="L138" s="23"/>
      <c r="M138" s="12"/>
      <c r="N138" t="s">
        <v>405</v>
      </c>
      <c r="O138" t="s">
        <v>405</v>
      </c>
    </row>
    <row r="139" spans="2:15" hidden="1" x14ac:dyDescent="0.25">
      <c r="B139" t="s">
        <v>405</v>
      </c>
      <c r="C139" s="23"/>
      <c r="D139" s="24"/>
      <c r="E139" s="23"/>
      <c r="F139" s="23"/>
      <c r="G139" s="23"/>
      <c r="H139" s="23"/>
      <c r="I139" s="23"/>
      <c r="J139" s="25"/>
      <c r="K139" s="23"/>
      <c r="L139" s="23"/>
      <c r="M139" s="12"/>
      <c r="N139" t="s">
        <v>405</v>
      </c>
      <c r="O139" t="s">
        <v>405</v>
      </c>
    </row>
    <row r="140" spans="2:15" hidden="1" x14ac:dyDescent="0.25">
      <c r="B140" t="s">
        <v>405</v>
      </c>
      <c r="C140" s="23"/>
      <c r="D140" s="24"/>
      <c r="E140" s="23"/>
      <c r="F140" s="23"/>
      <c r="G140" s="23"/>
      <c r="H140" s="23"/>
      <c r="I140" s="23"/>
      <c r="J140" s="25"/>
      <c r="K140" s="23"/>
      <c r="L140" s="23"/>
      <c r="M140" s="12"/>
      <c r="N140" t="s">
        <v>405</v>
      </c>
      <c r="O140" t="s">
        <v>405</v>
      </c>
    </row>
    <row r="141" spans="2:15" hidden="1" x14ac:dyDescent="0.25">
      <c r="B141" t="s">
        <v>405</v>
      </c>
      <c r="C141" s="23"/>
      <c r="D141" s="24"/>
      <c r="E141" s="23"/>
      <c r="F141" s="23"/>
      <c r="G141" s="23"/>
      <c r="H141" s="23"/>
      <c r="I141" s="23"/>
      <c r="J141" s="25"/>
      <c r="K141" s="23"/>
      <c r="L141" s="23"/>
      <c r="M141" s="12"/>
      <c r="N141" t="s">
        <v>405</v>
      </c>
      <c r="O141" t="s">
        <v>405</v>
      </c>
    </row>
    <row r="142" spans="2:15" hidden="1" x14ac:dyDescent="0.25">
      <c r="B142" t="s">
        <v>405</v>
      </c>
      <c r="C142" s="23"/>
      <c r="D142" s="24"/>
      <c r="E142" s="23"/>
      <c r="F142" s="23"/>
      <c r="G142" s="23"/>
      <c r="H142" s="23"/>
      <c r="I142" s="23"/>
      <c r="J142" s="25"/>
      <c r="K142" s="23"/>
      <c r="L142" s="23"/>
      <c r="M142" s="12"/>
      <c r="N142" t="s">
        <v>405</v>
      </c>
      <c r="O142" t="s">
        <v>405</v>
      </c>
    </row>
    <row r="143" spans="2:15" hidden="1" x14ac:dyDescent="0.25">
      <c r="B143" t="s">
        <v>405</v>
      </c>
      <c r="C143" s="23"/>
      <c r="D143" s="24"/>
      <c r="E143" s="23"/>
      <c r="F143" s="23"/>
      <c r="G143" s="23"/>
      <c r="H143" s="23"/>
      <c r="I143" s="23"/>
      <c r="J143" s="25"/>
      <c r="K143" s="23"/>
      <c r="L143" s="23"/>
      <c r="M143" s="12"/>
      <c r="N143" t="s">
        <v>405</v>
      </c>
      <c r="O143" t="s">
        <v>405</v>
      </c>
    </row>
    <row r="144" spans="2:15" hidden="1" x14ac:dyDescent="0.25">
      <c r="B144" t="s">
        <v>405</v>
      </c>
      <c r="C144" s="23"/>
      <c r="D144" s="24"/>
      <c r="E144" s="23"/>
      <c r="F144" s="23"/>
      <c r="G144" s="23"/>
      <c r="H144" s="23"/>
      <c r="I144" s="23"/>
      <c r="J144" s="25"/>
      <c r="K144" s="23"/>
      <c r="L144" s="23"/>
      <c r="M144" s="12"/>
      <c r="N144" t="s">
        <v>405</v>
      </c>
      <c r="O144" t="s">
        <v>405</v>
      </c>
    </row>
    <row r="145" spans="2:15" hidden="1" x14ac:dyDescent="0.25">
      <c r="B145" t="s">
        <v>405</v>
      </c>
      <c r="C145" s="23"/>
      <c r="D145" s="24"/>
      <c r="E145" s="23"/>
      <c r="F145" s="23"/>
      <c r="G145" s="23"/>
      <c r="H145" s="23"/>
      <c r="I145" s="23"/>
      <c r="J145" s="25"/>
      <c r="K145" s="23"/>
      <c r="L145" s="23"/>
      <c r="M145" s="12"/>
      <c r="N145" t="s">
        <v>405</v>
      </c>
      <c r="O145" t="s">
        <v>405</v>
      </c>
    </row>
    <row r="146" spans="2:15" hidden="1" x14ac:dyDescent="0.25">
      <c r="B146" t="s">
        <v>405</v>
      </c>
      <c r="C146" s="23"/>
      <c r="D146" s="24"/>
      <c r="E146" s="23"/>
      <c r="F146" s="23"/>
      <c r="G146" s="23"/>
      <c r="H146" s="23"/>
      <c r="I146" s="23"/>
      <c r="J146" s="25"/>
      <c r="K146" s="23"/>
      <c r="L146" s="23"/>
      <c r="M146" s="12"/>
      <c r="N146" t="s">
        <v>405</v>
      </c>
      <c r="O146" t="s">
        <v>405</v>
      </c>
    </row>
    <row r="147" spans="2:15" hidden="1" x14ac:dyDescent="0.25">
      <c r="B147" t="s">
        <v>405</v>
      </c>
      <c r="C147" s="23"/>
      <c r="D147" s="24"/>
      <c r="E147" s="23"/>
      <c r="F147" s="23"/>
      <c r="G147" s="23"/>
      <c r="H147" s="23"/>
      <c r="I147" s="23"/>
      <c r="J147" s="25"/>
      <c r="K147" s="23"/>
      <c r="L147" s="23"/>
      <c r="M147" s="12"/>
      <c r="N147" t="s">
        <v>405</v>
      </c>
      <c r="O147" t="s">
        <v>405</v>
      </c>
    </row>
    <row r="148" spans="2:15" hidden="1" x14ac:dyDescent="0.25">
      <c r="B148" t="s">
        <v>405</v>
      </c>
      <c r="C148" s="23"/>
      <c r="D148" s="24"/>
      <c r="E148" s="23"/>
      <c r="F148" s="23"/>
      <c r="G148" s="23"/>
      <c r="H148" s="23"/>
      <c r="I148" s="23"/>
      <c r="J148" s="25"/>
      <c r="K148" s="23"/>
      <c r="L148" s="23"/>
      <c r="M148" s="12"/>
      <c r="N148" t="s">
        <v>405</v>
      </c>
      <c r="O148" t="s">
        <v>405</v>
      </c>
    </row>
    <row r="149" spans="2:15" hidden="1" x14ac:dyDescent="0.25">
      <c r="B149" t="s">
        <v>405</v>
      </c>
      <c r="C149" s="23"/>
      <c r="D149" s="24"/>
      <c r="E149" s="23"/>
      <c r="F149" s="23"/>
      <c r="G149" s="23"/>
      <c r="H149" s="23"/>
      <c r="I149" s="23"/>
      <c r="J149" s="25"/>
      <c r="K149" s="23"/>
      <c r="L149" s="23"/>
      <c r="M149" s="12"/>
      <c r="N149" t="s">
        <v>405</v>
      </c>
      <c r="O149" t="s">
        <v>405</v>
      </c>
    </row>
    <row r="150" spans="2:15" hidden="1" x14ac:dyDescent="0.25">
      <c r="B150" t="s">
        <v>405</v>
      </c>
      <c r="C150" s="23"/>
      <c r="D150" s="24"/>
      <c r="E150" s="23"/>
      <c r="F150" s="23"/>
      <c r="G150" s="23"/>
      <c r="H150" s="23"/>
      <c r="I150" s="23"/>
      <c r="J150" s="25"/>
      <c r="K150" s="23"/>
      <c r="L150" s="23"/>
      <c r="M150" s="12"/>
      <c r="N150" t="s">
        <v>405</v>
      </c>
      <c r="O150" t="s">
        <v>405</v>
      </c>
    </row>
    <row r="151" spans="2:15" hidden="1" x14ac:dyDescent="0.25">
      <c r="B151" t="s">
        <v>405</v>
      </c>
      <c r="C151" s="23"/>
      <c r="D151" s="24"/>
      <c r="E151" s="23"/>
      <c r="F151" s="23"/>
      <c r="G151" s="23"/>
      <c r="H151" s="23"/>
      <c r="I151" s="23"/>
      <c r="J151" s="25"/>
      <c r="K151" s="23"/>
      <c r="L151" s="23"/>
      <c r="M151" s="12"/>
      <c r="N151" t="s">
        <v>405</v>
      </c>
      <c r="O151" t="s">
        <v>405</v>
      </c>
    </row>
    <row r="152" spans="2:15" hidden="1" x14ac:dyDescent="0.25">
      <c r="B152" t="s">
        <v>405</v>
      </c>
      <c r="C152" s="23"/>
      <c r="D152" s="24"/>
      <c r="E152" s="23"/>
      <c r="F152" s="23"/>
      <c r="G152" s="23"/>
      <c r="H152" s="23"/>
      <c r="I152" s="23"/>
      <c r="J152" s="25"/>
      <c r="K152" s="23"/>
      <c r="L152" s="23"/>
      <c r="M152" s="12"/>
      <c r="N152" t="s">
        <v>405</v>
      </c>
      <c r="O152" t="s">
        <v>405</v>
      </c>
    </row>
    <row r="153" spans="2:15" hidden="1" x14ac:dyDescent="0.25">
      <c r="B153" t="s">
        <v>405</v>
      </c>
      <c r="C153" s="23"/>
      <c r="D153" s="24"/>
      <c r="E153" s="23"/>
      <c r="F153" s="23"/>
      <c r="G153" s="23"/>
      <c r="H153" s="23"/>
      <c r="I153" s="23"/>
      <c r="J153" s="25"/>
      <c r="K153" s="23"/>
      <c r="L153" s="23"/>
      <c r="M153" s="12"/>
      <c r="N153" t="s">
        <v>405</v>
      </c>
      <c r="O153" t="s">
        <v>405</v>
      </c>
    </row>
    <row r="154" spans="2:15" hidden="1" x14ac:dyDescent="0.25">
      <c r="B154" t="s">
        <v>405</v>
      </c>
      <c r="C154" s="23"/>
      <c r="D154" s="24"/>
      <c r="E154" s="23"/>
      <c r="F154" s="23"/>
      <c r="G154" s="23"/>
      <c r="H154" s="23"/>
      <c r="I154" s="23"/>
      <c r="J154" s="25"/>
      <c r="K154" s="23"/>
      <c r="L154" s="23"/>
      <c r="M154" s="12"/>
      <c r="N154" t="s">
        <v>405</v>
      </c>
      <c r="O154" t="s">
        <v>405</v>
      </c>
    </row>
    <row r="155" spans="2:15" hidden="1" x14ac:dyDescent="0.25">
      <c r="B155" t="s">
        <v>405</v>
      </c>
      <c r="C155" s="23"/>
      <c r="D155" s="24"/>
      <c r="E155" s="23"/>
      <c r="F155" s="23"/>
      <c r="G155" s="23"/>
      <c r="H155" s="23"/>
      <c r="I155" s="23"/>
      <c r="J155" s="25"/>
      <c r="K155" s="23"/>
      <c r="L155" s="23"/>
      <c r="M155" s="12"/>
      <c r="N155" t="s">
        <v>405</v>
      </c>
      <c r="O155" t="s">
        <v>405</v>
      </c>
    </row>
    <row r="156" spans="2:15" hidden="1" x14ac:dyDescent="0.25">
      <c r="B156" t="s">
        <v>405</v>
      </c>
      <c r="C156" s="23"/>
      <c r="D156" s="24"/>
      <c r="E156" s="23"/>
      <c r="F156" s="23"/>
      <c r="G156" s="23"/>
      <c r="H156" s="23"/>
      <c r="I156" s="23"/>
      <c r="J156" s="25"/>
      <c r="K156" s="23"/>
      <c r="L156" s="23"/>
      <c r="M156" s="12"/>
      <c r="N156" t="s">
        <v>405</v>
      </c>
      <c r="O156" t="s">
        <v>405</v>
      </c>
    </row>
    <row r="157" spans="2:15" hidden="1" x14ac:dyDescent="0.25">
      <c r="B157" t="s">
        <v>405</v>
      </c>
      <c r="C157" s="23"/>
      <c r="D157" s="24"/>
      <c r="E157" s="23"/>
      <c r="F157" s="23"/>
      <c r="G157" s="23"/>
      <c r="H157" s="23"/>
      <c r="I157" s="23"/>
      <c r="J157" s="25"/>
      <c r="K157" s="23"/>
      <c r="L157" s="23"/>
      <c r="M157" s="12"/>
      <c r="N157" t="s">
        <v>405</v>
      </c>
      <c r="O157" t="s">
        <v>405</v>
      </c>
    </row>
    <row r="158" spans="2:15" hidden="1" x14ac:dyDescent="0.25">
      <c r="B158" t="s">
        <v>405</v>
      </c>
      <c r="C158" s="23"/>
      <c r="D158" s="24"/>
      <c r="E158" s="23"/>
      <c r="F158" s="23"/>
      <c r="G158" s="23"/>
      <c r="H158" s="23"/>
      <c r="I158" s="23"/>
      <c r="J158" s="25"/>
      <c r="K158" s="23"/>
      <c r="L158" s="23"/>
      <c r="M158" s="12"/>
      <c r="N158" t="s">
        <v>405</v>
      </c>
      <c r="O158" t="s">
        <v>405</v>
      </c>
    </row>
    <row r="159" spans="2:15" hidden="1" x14ac:dyDescent="0.25">
      <c r="B159" t="s">
        <v>405</v>
      </c>
      <c r="C159" s="23"/>
      <c r="D159" s="24"/>
      <c r="E159" s="23"/>
      <c r="F159" s="23"/>
      <c r="G159" s="23"/>
      <c r="H159" s="23"/>
      <c r="I159" s="23"/>
      <c r="J159" s="25"/>
      <c r="K159" s="23"/>
      <c r="L159" s="23"/>
      <c r="M159" s="12"/>
      <c r="N159" t="s">
        <v>405</v>
      </c>
      <c r="O159" t="s">
        <v>405</v>
      </c>
    </row>
    <row r="160" spans="2:15" hidden="1" x14ac:dyDescent="0.25">
      <c r="B160" t="s">
        <v>405</v>
      </c>
      <c r="C160" s="23"/>
      <c r="D160" s="24"/>
      <c r="E160" s="23"/>
      <c r="F160" s="23"/>
      <c r="G160" s="23"/>
      <c r="H160" s="23"/>
      <c r="I160" s="23"/>
      <c r="J160" s="25"/>
      <c r="K160" s="23"/>
      <c r="L160" s="23"/>
      <c r="M160" s="12"/>
      <c r="N160" t="s">
        <v>405</v>
      </c>
      <c r="O160" t="s">
        <v>405</v>
      </c>
    </row>
    <row r="161" spans="2:15" hidden="1" x14ac:dyDescent="0.25">
      <c r="B161" t="s">
        <v>405</v>
      </c>
      <c r="C161" s="23"/>
      <c r="D161" s="24"/>
      <c r="E161" s="23"/>
      <c r="F161" s="23"/>
      <c r="G161" s="23"/>
      <c r="H161" s="23"/>
      <c r="I161" s="23"/>
      <c r="J161" s="25"/>
      <c r="K161" s="23"/>
      <c r="L161" s="23"/>
      <c r="M161" s="12"/>
      <c r="N161" t="s">
        <v>405</v>
      </c>
      <c r="O161" t="s">
        <v>405</v>
      </c>
    </row>
    <row r="162" spans="2:15" hidden="1" x14ac:dyDescent="0.25">
      <c r="B162" t="s">
        <v>405</v>
      </c>
      <c r="C162" s="23"/>
      <c r="D162" s="24"/>
      <c r="E162" s="23"/>
      <c r="F162" s="23"/>
      <c r="G162" s="23"/>
      <c r="H162" s="23"/>
      <c r="I162" s="23"/>
      <c r="J162" s="25"/>
      <c r="K162" s="23"/>
      <c r="L162" s="23"/>
      <c r="M162" s="12"/>
      <c r="N162" t="s">
        <v>405</v>
      </c>
      <c r="O162" t="s">
        <v>405</v>
      </c>
    </row>
    <row r="163" spans="2:15" hidden="1" x14ac:dyDescent="0.25">
      <c r="B163" t="s">
        <v>405</v>
      </c>
      <c r="C163" s="23"/>
      <c r="D163" s="24"/>
      <c r="E163" s="23"/>
      <c r="F163" s="23"/>
      <c r="G163" s="23"/>
      <c r="H163" s="23"/>
      <c r="I163" s="23"/>
      <c r="J163" s="25"/>
      <c r="K163" s="23"/>
      <c r="L163" s="23"/>
      <c r="M163" s="12"/>
      <c r="N163" t="s">
        <v>405</v>
      </c>
      <c r="O163" t="s">
        <v>405</v>
      </c>
    </row>
    <row r="164" spans="2:15" hidden="1" x14ac:dyDescent="0.25">
      <c r="B164" t="s">
        <v>405</v>
      </c>
      <c r="C164" s="23"/>
      <c r="D164" s="24"/>
      <c r="E164" s="23"/>
      <c r="F164" s="23"/>
      <c r="G164" s="23"/>
      <c r="H164" s="23"/>
      <c r="I164" s="23"/>
      <c r="J164" s="25"/>
      <c r="K164" s="23"/>
      <c r="L164" s="23"/>
      <c r="M164" s="12"/>
      <c r="N164" t="s">
        <v>405</v>
      </c>
      <c r="O164" t="s">
        <v>405</v>
      </c>
    </row>
    <row r="165" spans="2:15" hidden="1" x14ac:dyDescent="0.25">
      <c r="B165" t="s">
        <v>405</v>
      </c>
      <c r="C165" s="23"/>
      <c r="D165" s="24"/>
      <c r="E165" s="23"/>
      <c r="F165" s="23"/>
      <c r="G165" s="23"/>
      <c r="H165" s="23"/>
      <c r="I165" s="23"/>
      <c r="J165" s="25"/>
      <c r="K165" s="23"/>
      <c r="L165" s="23"/>
      <c r="M165" s="12"/>
      <c r="N165" t="s">
        <v>405</v>
      </c>
      <c r="O165" t="s">
        <v>405</v>
      </c>
    </row>
    <row r="166" spans="2:15" hidden="1" x14ac:dyDescent="0.25">
      <c r="B166" t="s">
        <v>405</v>
      </c>
      <c r="C166" s="23"/>
      <c r="D166" s="24"/>
      <c r="E166" s="23"/>
      <c r="F166" s="23"/>
      <c r="G166" s="23"/>
      <c r="H166" s="23"/>
      <c r="I166" s="23"/>
      <c r="J166" s="25"/>
      <c r="K166" s="23"/>
      <c r="L166" s="23"/>
      <c r="M166" s="12"/>
      <c r="N166" t="s">
        <v>405</v>
      </c>
      <c r="O166" t="s">
        <v>405</v>
      </c>
    </row>
    <row r="167" spans="2:15" hidden="1" x14ac:dyDescent="0.25">
      <c r="B167" t="s">
        <v>405</v>
      </c>
      <c r="C167" s="23"/>
      <c r="D167" s="24"/>
      <c r="E167" s="23"/>
      <c r="F167" s="23"/>
      <c r="G167" s="23"/>
      <c r="H167" s="23"/>
      <c r="I167" s="23"/>
      <c r="J167" s="25"/>
      <c r="K167" s="23"/>
      <c r="L167" s="23"/>
      <c r="M167" s="12"/>
      <c r="N167" t="s">
        <v>405</v>
      </c>
      <c r="O167" t="s">
        <v>405</v>
      </c>
    </row>
    <row r="168" spans="2:15" hidden="1" x14ac:dyDescent="0.25">
      <c r="B168" t="s">
        <v>405</v>
      </c>
      <c r="C168" s="23"/>
      <c r="D168" s="24"/>
      <c r="E168" s="23"/>
      <c r="F168" s="23"/>
      <c r="G168" s="23"/>
      <c r="H168" s="23"/>
      <c r="I168" s="23"/>
      <c r="J168" s="25"/>
      <c r="K168" s="23"/>
      <c r="L168" s="23"/>
      <c r="M168" s="12"/>
      <c r="N168" t="s">
        <v>405</v>
      </c>
      <c r="O168" t="s">
        <v>405</v>
      </c>
    </row>
    <row r="169" spans="2:15" hidden="1" x14ac:dyDescent="0.25">
      <c r="B169" t="s">
        <v>405</v>
      </c>
      <c r="C169" s="23"/>
      <c r="D169" s="24"/>
      <c r="E169" s="23"/>
      <c r="F169" s="23"/>
      <c r="G169" s="23"/>
      <c r="H169" s="23"/>
      <c r="I169" s="23"/>
      <c r="J169" s="25"/>
      <c r="K169" s="23"/>
      <c r="L169" s="23"/>
      <c r="M169" s="12"/>
      <c r="N169" t="s">
        <v>405</v>
      </c>
      <c r="O169" t="s">
        <v>405</v>
      </c>
    </row>
    <row r="170" spans="2:15" hidden="1" x14ac:dyDescent="0.25">
      <c r="B170" t="s">
        <v>405</v>
      </c>
      <c r="C170" s="23"/>
      <c r="D170" s="24"/>
      <c r="E170" s="23"/>
      <c r="F170" s="23"/>
      <c r="G170" s="23"/>
      <c r="H170" s="23"/>
      <c r="I170" s="23"/>
      <c r="J170" s="25"/>
      <c r="K170" s="23"/>
      <c r="L170" s="23"/>
      <c r="M170" s="12"/>
      <c r="N170" t="s">
        <v>405</v>
      </c>
      <c r="O170" t="s">
        <v>405</v>
      </c>
    </row>
    <row r="171" spans="2:15" hidden="1" x14ac:dyDescent="0.25">
      <c r="B171" t="s">
        <v>405</v>
      </c>
      <c r="C171" s="23"/>
      <c r="D171" s="24"/>
      <c r="E171" s="23"/>
      <c r="F171" s="23"/>
      <c r="G171" s="23"/>
      <c r="H171" s="23"/>
      <c r="I171" s="23"/>
      <c r="J171" s="25"/>
      <c r="K171" s="23"/>
      <c r="L171" s="23"/>
      <c r="M171" s="12"/>
      <c r="N171" t="s">
        <v>405</v>
      </c>
      <c r="O171" t="s">
        <v>405</v>
      </c>
    </row>
    <row r="172" spans="2:15" hidden="1" x14ac:dyDescent="0.25">
      <c r="B172" t="s">
        <v>405</v>
      </c>
      <c r="C172" s="23"/>
      <c r="D172" s="24"/>
      <c r="E172" s="23"/>
      <c r="F172" s="23"/>
      <c r="G172" s="23"/>
      <c r="H172" s="23"/>
      <c r="I172" s="23"/>
      <c r="J172" s="25"/>
      <c r="K172" s="23"/>
      <c r="L172" s="23"/>
      <c r="M172" s="12"/>
      <c r="N172" t="s">
        <v>405</v>
      </c>
      <c r="O172" t="s">
        <v>405</v>
      </c>
    </row>
    <row r="173" spans="2:15" hidden="1" x14ac:dyDescent="0.25">
      <c r="B173" t="s">
        <v>405</v>
      </c>
      <c r="C173" s="23"/>
      <c r="D173" s="24"/>
      <c r="E173" s="23"/>
      <c r="F173" s="23"/>
      <c r="G173" s="23"/>
      <c r="H173" s="23"/>
      <c r="I173" s="23"/>
      <c r="J173" s="25"/>
      <c r="K173" s="23"/>
      <c r="L173" s="23"/>
      <c r="M173" s="12"/>
      <c r="N173" t="s">
        <v>405</v>
      </c>
      <c r="O173" t="s">
        <v>405</v>
      </c>
    </row>
    <row r="174" spans="2:15" hidden="1" x14ac:dyDescent="0.25">
      <c r="B174" t="s">
        <v>405</v>
      </c>
      <c r="C174" s="23"/>
      <c r="D174" s="24"/>
      <c r="E174" s="23"/>
      <c r="F174" s="23"/>
      <c r="G174" s="23"/>
      <c r="H174" s="23"/>
      <c r="I174" s="23"/>
      <c r="J174" s="25"/>
      <c r="K174" s="23"/>
      <c r="L174" s="23"/>
      <c r="M174" s="12"/>
      <c r="N174" t="s">
        <v>405</v>
      </c>
      <c r="O174" t="s">
        <v>405</v>
      </c>
    </row>
    <row r="175" spans="2:15" hidden="1" x14ac:dyDescent="0.25">
      <c r="B175" t="s">
        <v>405</v>
      </c>
      <c r="C175" s="23"/>
      <c r="D175" s="24"/>
      <c r="E175" s="23"/>
      <c r="F175" s="23"/>
      <c r="G175" s="23"/>
      <c r="H175" s="23"/>
      <c r="I175" s="23"/>
      <c r="J175" s="25"/>
      <c r="K175" s="23"/>
      <c r="L175" s="23"/>
      <c r="M175" s="12"/>
      <c r="N175" t="s">
        <v>405</v>
      </c>
      <c r="O175" t="s">
        <v>405</v>
      </c>
    </row>
    <row r="176" spans="2:15" hidden="1" x14ac:dyDescent="0.25">
      <c r="B176" t="s">
        <v>405</v>
      </c>
      <c r="C176" s="23"/>
      <c r="D176" s="24"/>
      <c r="E176" s="23"/>
      <c r="F176" s="23"/>
      <c r="G176" s="23"/>
      <c r="H176" s="23"/>
      <c r="I176" s="23"/>
      <c r="J176" s="25"/>
      <c r="K176" s="23"/>
      <c r="L176" s="23"/>
      <c r="M176" s="12"/>
      <c r="N176" t="s">
        <v>405</v>
      </c>
      <c r="O176" t="s">
        <v>405</v>
      </c>
    </row>
    <row r="177" spans="2:15" hidden="1" x14ac:dyDescent="0.25">
      <c r="B177" t="s">
        <v>405</v>
      </c>
      <c r="C177" s="23"/>
      <c r="D177" s="24"/>
      <c r="E177" s="23"/>
      <c r="F177" s="23"/>
      <c r="G177" s="23"/>
      <c r="H177" s="23"/>
      <c r="I177" s="23"/>
      <c r="J177" s="25"/>
      <c r="K177" s="23"/>
      <c r="L177" s="23"/>
      <c r="M177" s="12"/>
      <c r="N177" t="s">
        <v>405</v>
      </c>
      <c r="O177" t="s">
        <v>405</v>
      </c>
    </row>
    <row r="178" spans="2:15" hidden="1" x14ac:dyDescent="0.25">
      <c r="B178" t="s">
        <v>405</v>
      </c>
      <c r="C178" s="23"/>
      <c r="D178" s="24"/>
      <c r="E178" s="23"/>
      <c r="F178" s="23"/>
      <c r="G178" s="23"/>
      <c r="H178" s="23"/>
      <c r="I178" s="23"/>
      <c r="J178" s="25"/>
      <c r="K178" s="23"/>
      <c r="L178" s="23"/>
      <c r="M178" s="12"/>
      <c r="N178" t="s">
        <v>405</v>
      </c>
      <c r="O178" t="s">
        <v>405</v>
      </c>
    </row>
    <row r="179" spans="2:15" hidden="1" x14ac:dyDescent="0.25">
      <c r="B179" t="s">
        <v>405</v>
      </c>
      <c r="C179" s="23"/>
      <c r="D179" s="24"/>
      <c r="E179" s="23"/>
      <c r="F179" s="23"/>
      <c r="G179" s="23"/>
      <c r="H179" s="23"/>
      <c r="I179" s="23"/>
      <c r="J179" s="25"/>
      <c r="K179" s="23"/>
      <c r="L179" s="23"/>
      <c r="M179" s="12"/>
      <c r="N179" t="s">
        <v>405</v>
      </c>
      <c r="O179" t="s">
        <v>405</v>
      </c>
    </row>
    <row r="180" spans="2:15" hidden="1" x14ac:dyDescent="0.25">
      <c r="B180" t="s">
        <v>405</v>
      </c>
      <c r="C180" s="23"/>
      <c r="D180" s="24"/>
      <c r="E180" s="23"/>
      <c r="F180" s="23"/>
      <c r="G180" s="23"/>
      <c r="H180" s="23"/>
      <c r="I180" s="23"/>
      <c r="J180" s="25"/>
      <c r="K180" s="23"/>
      <c r="L180" s="23"/>
      <c r="M180" s="12"/>
      <c r="N180" t="s">
        <v>405</v>
      </c>
      <c r="O180" t="s">
        <v>405</v>
      </c>
    </row>
    <row r="181" spans="2:15" hidden="1" x14ac:dyDescent="0.25">
      <c r="B181" t="s">
        <v>405</v>
      </c>
      <c r="C181" s="23"/>
      <c r="D181" s="24"/>
      <c r="E181" s="23"/>
      <c r="F181" s="23"/>
      <c r="G181" s="23"/>
      <c r="H181" s="23"/>
      <c r="I181" s="23"/>
      <c r="J181" s="25"/>
      <c r="K181" s="23"/>
      <c r="L181" s="23"/>
      <c r="M181" s="12"/>
      <c r="N181" t="s">
        <v>405</v>
      </c>
      <c r="O181" t="s">
        <v>405</v>
      </c>
    </row>
    <row r="182" spans="2:15" hidden="1" x14ac:dyDescent="0.25">
      <c r="B182" t="s">
        <v>405</v>
      </c>
      <c r="C182" s="23"/>
      <c r="D182" s="24"/>
      <c r="E182" s="23"/>
      <c r="F182" s="23"/>
      <c r="G182" s="23"/>
      <c r="H182" s="23"/>
      <c r="I182" s="23"/>
      <c r="J182" s="25"/>
      <c r="K182" s="23"/>
      <c r="L182" s="23"/>
      <c r="M182" s="12"/>
      <c r="N182" t="s">
        <v>405</v>
      </c>
      <c r="O182" t="s">
        <v>405</v>
      </c>
    </row>
    <row r="183" spans="2:15" hidden="1" x14ac:dyDescent="0.25">
      <c r="B183" t="s">
        <v>405</v>
      </c>
      <c r="C183" s="23"/>
      <c r="D183" s="24"/>
      <c r="E183" s="23"/>
      <c r="F183" s="23"/>
      <c r="G183" s="23"/>
      <c r="H183" s="23"/>
      <c r="I183" s="23"/>
      <c r="J183" s="25"/>
      <c r="K183" s="23"/>
      <c r="L183" s="23"/>
      <c r="M183" s="12"/>
      <c r="N183" t="s">
        <v>405</v>
      </c>
      <c r="O183" t="s">
        <v>405</v>
      </c>
    </row>
    <row r="184" spans="2:15" hidden="1" x14ac:dyDescent="0.25">
      <c r="B184" t="s">
        <v>405</v>
      </c>
      <c r="C184" s="23"/>
      <c r="D184" s="24"/>
      <c r="E184" s="23"/>
      <c r="F184" s="23"/>
      <c r="G184" s="23"/>
      <c r="H184" s="23"/>
      <c r="I184" s="23"/>
      <c r="J184" s="25"/>
      <c r="K184" s="23"/>
      <c r="L184" s="23"/>
      <c r="M184" s="12"/>
      <c r="N184" t="s">
        <v>405</v>
      </c>
      <c r="O184" t="s">
        <v>405</v>
      </c>
    </row>
    <row r="185" spans="2:15" hidden="1" x14ac:dyDescent="0.25">
      <c r="B185" t="s">
        <v>405</v>
      </c>
      <c r="C185" s="23"/>
      <c r="D185" s="24"/>
      <c r="E185" s="23"/>
      <c r="F185" s="23"/>
      <c r="G185" s="23"/>
      <c r="H185" s="23"/>
      <c r="I185" s="23"/>
      <c r="J185" s="25"/>
      <c r="K185" s="23"/>
      <c r="L185" s="23"/>
      <c r="M185" s="12"/>
      <c r="N185" t="s">
        <v>405</v>
      </c>
      <c r="O185" t="s">
        <v>405</v>
      </c>
    </row>
    <row r="186" spans="2:15" hidden="1" x14ac:dyDescent="0.25">
      <c r="B186" t="s">
        <v>405</v>
      </c>
      <c r="C186" s="23"/>
      <c r="D186" s="24"/>
      <c r="E186" s="23"/>
      <c r="F186" s="23"/>
      <c r="G186" s="23"/>
      <c r="H186" s="23"/>
      <c r="I186" s="23"/>
      <c r="J186" s="25"/>
      <c r="K186" s="23"/>
      <c r="L186" s="23"/>
      <c r="M186" s="12"/>
      <c r="N186" t="s">
        <v>405</v>
      </c>
      <c r="O186" t="s">
        <v>405</v>
      </c>
    </row>
    <row r="187" spans="2:15" hidden="1" x14ac:dyDescent="0.25">
      <c r="B187" t="s">
        <v>405</v>
      </c>
      <c r="C187" s="23"/>
      <c r="D187" s="24"/>
      <c r="E187" s="23"/>
      <c r="F187" s="23"/>
      <c r="G187" s="23"/>
      <c r="H187" s="23"/>
      <c r="I187" s="23"/>
      <c r="J187" s="25"/>
      <c r="K187" s="23"/>
      <c r="L187" s="23"/>
      <c r="M187" s="12"/>
      <c r="N187" t="s">
        <v>405</v>
      </c>
      <c r="O187" t="s">
        <v>405</v>
      </c>
    </row>
    <row r="188" spans="2:15" hidden="1" x14ac:dyDescent="0.25">
      <c r="B188" t="s">
        <v>405</v>
      </c>
      <c r="C188" s="23"/>
      <c r="D188" s="24"/>
      <c r="E188" s="23"/>
      <c r="F188" s="23"/>
      <c r="G188" s="23"/>
      <c r="H188" s="23"/>
      <c r="I188" s="23"/>
      <c r="J188" s="25"/>
      <c r="K188" s="23"/>
      <c r="L188" s="23"/>
      <c r="M188" s="12"/>
      <c r="N188" t="s">
        <v>405</v>
      </c>
      <c r="O188" t="s">
        <v>405</v>
      </c>
    </row>
    <row r="189" spans="2:15" hidden="1" x14ac:dyDescent="0.25">
      <c r="B189" t="s">
        <v>405</v>
      </c>
      <c r="C189" s="23"/>
      <c r="D189" s="24"/>
      <c r="E189" s="23"/>
      <c r="F189" s="23"/>
      <c r="G189" s="23"/>
      <c r="H189" s="23"/>
      <c r="I189" s="23"/>
      <c r="J189" s="25"/>
      <c r="K189" s="23"/>
      <c r="L189" s="23"/>
      <c r="M189" s="12"/>
      <c r="N189" t="s">
        <v>405</v>
      </c>
      <c r="O189" t="s">
        <v>405</v>
      </c>
    </row>
    <row r="190" spans="2:15" hidden="1" x14ac:dyDescent="0.25">
      <c r="B190" t="s">
        <v>405</v>
      </c>
      <c r="C190" s="23"/>
      <c r="D190" s="24"/>
      <c r="E190" s="23"/>
      <c r="F190" s="23"/>
      <c r="G190" s="23"/>
      <c r="H190" s="23"/>
      <c r="I190" s="23"/>
      <c r="J190" s="25"/>
      <c r="K190" s="23"/>
      <c r="L190" s="23"/>
      <c r="M190" s="12"/>
      <c r="N190" t="s">
        <v>405</v>
      </c>
      <c r="O190" t="s">
        <v>405</v>
      </c>
    </row>
    <row r="191" spans="2:15" hidden="1" x14ac:dyDescent="0.25">
      <c r="B191" t="s">
        <v>405</v>
      </c>
      <c r="C191" s="23"/>
      <c r="D191" s="24"/>
      <c r="E191" s="23"/>
      <c r="F191" s="23"/>
      <c r="G191" s="23"/>
      <c r="H191" s="23"/>
      <c r="I191" s="23"/>
      <c r="J191" s="25"/>
      <c r="K191" s="23"/>
      <c r="L191" s="23"/>
      <c r="M191" s="12"/>
      <c r="N191" t="s">
        <v>405</v>
      </c>
      <c r="O191" t="s">
        <v>405</v>
      </c>
    </row>
    <row r="192" spans="2:15" hidden="1" x14ac:dyDescent="0.25">
      <c r="B192" t="s">
        <v>405</v>
      </c>
      <c r="C192" s="23"/>
      <c r="D192" s="24"/>
      <c r="E192" s="23"/>
      <c r="F192" s="23"/>
      <c r="G192" s="23"/>
      <c r="H192" s="23"/>
      <c r="I192" s="23"/>
      <c r="J192" s="25"/>
      <c r="K192" s="23"/>
      <c r="L192" s="23"/>
      <c r="M192" s="12"/>
      <c r="N192" t="s">
        <v>405</v>
      </c>
      <c r="O192" t="s">
        <v>405</v>
      </c>
    </row>
    <row r="193" spans="2:15" hidden="1" x14ac:dyDescent="0.25">
      <c r="B193" t="s">
        <v>405</v>
      </c>
      <c r="C193" s="23"/>
      <c r="D193" s="24"/>
      <c r="E193" s="23"/>
      <c r="F193" s="23"/>
      <c r="G193" s="23"/>
      <c r="H193" s="23"/>
      <c r="I193" s="23"/>
      <c r="J193" s="25"/>
      <c r="K193" s="23"/>
      <c r="L193" s="23"/>
      <c r="M193" s="12"/>
      <c r="N193" t="s">
        <v>405</v>
      </c>
      <c r="O193" t="s">
        <v>405</v>
      </c>
    </row>
    <row r="194" spans="2:15" hidden="1" x14ac:dyDescent="0.25">
      <c r="B194" t="s">
        <v>405</v>
      </c>
      <c r="C194" s="23"/>
      <c r="D194" s="24"/>
      <c r="E194" s="23"/>
      <c r="F194" s="23"/>
      <c r="G194" s="23"/>
      <c r="H194" s="23"/>
      <c r="I194" s="23"/>
      <c r="J194" s="25"/>
      <c r="K194" s="23"/>
      <c r="L194" s="23"/>
      <c r="M194" s="12"/>
      <c r="N194" t="s">
        <v>405</v>
      </c>
      <c r="O194" t="s">
        <v>405</v>
      </c>
    </row>
    <row r="195" spans="2:15" hidden="1" x14ac:dyDescent="0.25">
      <c r="B195" t="s">
        <v>405</v>
      </c>
      <c r="C195" s="23"/>
      <c r="D195" s="24"/>
      <c r="E195" s="23"/>
      <c r="F195" s="23"/>
      <c r="G195" s="23"/>
      <c r="H195" s="23"/>
      <c r="I195" s="23"/>
      <c r="J195" s="25"/>
      <c r="K195" s="23"/>
      <c r="L195" s="23"/>
      <c r="M195" s="12"/>
      <c r="N195" t="s">
        <v>405</v>
      </c>
      <c r="O195" t="s">
        <v>405</v>
      </c>
    </row>
    <row r="196" spans="2:15" hidden="1" x14ac:dyDescent="0.25">
      <c r="B196" t="s">
        <v>405</v>
      </c>
      <c r="C196" s="23"/>
      <c r="D196" s="24"/>
      <c r="E196" s="23"/>
      <c r="F196" s="23"/>
      <c r="G196" s="23"/>
      <c r="H196" s="23"/>
      <c r="I196" s="23"/>
      <c r="J196" s="25"/>
      <c r="K196" s="23"/>
      <c r="L196" s="23"/>
      <c r="M196" s="12"/>
      <c r="N196" t="s">
        <v>405</v>
      </c>
      <c r="O196" t="s">
        <v>405</v>
      </c>
    </row>
    <row r="197" spans="2:15" hidden="1" x14ac:dyDescent="0.25">
      <c r="B197" t="s">
        <v>405</v>
      </c>
      <c r="C197" s="23"/>
      <c r="D197" s="24"/>
      <c r="E197" s="23"/>
      <c r="F197" s="23"/>
      <c r="G197" s="23"/>
      <c r="H197" s="23"/>
      <c r="I197" s="23"/>
      <c r="J197" s="25"/>
      <c r="K197" s="23"/>
      <c r="L197" s="23"/>
      <c r="M197" s="12"/>
      <c r="N197" t="s">
        <v>405</v>
      </c>
      <c r="O197" t="s">
        <v>405</v>
      </c>
    </row>
    <row r="198" spans="2:15" hidden="1" x14ac:dyDescent="0.25">
      <c r="B198" t="s">
        <v>405</v>
      </c>
      <c r="C198" s="23"/>
      <c r="D198" s="24"/>
      <c r="E198" s="23"/>
      <c r="F198" s="23"/>
      <c r="G198" s="23"/>
      <c r="H198" s="23"/>
      <c r="I198" s="23"/>
      <c r="J198" s="25"/>
      <c r="K198" s="23"/>
      <c r="L198" s="23"/>
      <c r="M198" s="12"/>
      <c r="N198" t="s">
        <v>405</v>
      </c>
      <c r="O198" t="s">
        <v>405</v>
      </c>
    </row>
    <row r="199" spans="2:15" hidden="1" x14ac:dyDescent="0.25">
      <c r="B199" t="s">
        <v>405</v>
      </c>
      <c r="C199" s="23"/>
      <c r="D199" s="24"/>
      <c r="E199" s="23"/>
      <c r="F199" s="23"/>
      <c r="G199" s="23"/>
      <c r="H199" s="23"/>
      <c r="I199" s="23"/>
      <c r="J199" s="25"/>
      <c r="K199" s="23"/>
      <c r="L199" s="23"/>
      <c r="M199" s="12"/>
      <c r="N199" t="s">
        <v>405</v>
      </c>
      <c r="O199" t="s">
        <v>405</v>
      </c>
    </row>
    <row r="200" spans="2:15" hidden="1" x14ac:dyDescent="0.25">
      <c r="B200" t="s">
        <v>405</v>
      </c>
      <c r="C200" s="23"/>
      <c r="D200" s="24"/>
      <c r="E200" s="23"/>
      <c r="F200" s="23"/>
      <c r="G200" s="23"/>
      <c r="H200" s="23"/>
      <c r="I200" s="23"/>
      <c r="J200" s="25"/>
      <c r="K200" s="23"/>
      <c r="L200" s="23"/>
      <c r="M200" s="12"/>
      <c r="N200" t="s">
        <v>405</v>
      </c>
      <c r="O200" t="s">
        <v>405</v>
      </c>
    </row>
    <row r="201" spans="2:15" hidden="1" x14ac:dyDescent="0.25">
      <c r="B201" t="s">
        <v>405</v>
      </c>
      <c r="C201" s="23"/>
      <c r="D201" s="24"/>
      <c r="E201" s="23"/>
      <c r="F201" s="23"/>
      <c r="G201" s="23"/>
      <c r="H201" s="23"/>
      <c r="I201" s="23"/>
      <c r="J201" s="25"/>
      <c r="K201" s="23"/>
      <c r="L201" s="23"/>
      <c r="M201" s="12"/>
      <c r="N201" t="s">
        <v>405</v>
      </c>
      <c r="O201" t="s">
        <v>405</v>
      </c>
    </row>
    <row r="202" spans="2:15" hidden="1" x14ac:dyDescent="0.25">
      <c r="B202" t="s">
        <v>405</v>
      </c>
      <c r="C202" s="23"/>
      <c r="D202" s="24"/>
      <c r="E202" s="23"/>
      <c r="F202" s="23"/>
      <c r="G202" s="23"/>
      <c r="H202" s="23"/>
      <c r="I202" s="23"/>
      <c r="J202" s="25"/>
      <c r="K202" s="23"/>
      <c r="L202" s="23"/>
      <c r="M202" s="12"/>
      <c r="N202" t="s">
        <v>405</v>
      </c>
      <c r="O202" t="s">
        <v>405</v>
      </c>
    </row>
    <row r="203" spans="2:15" hidden="1" x14ac:dyDescent="0.25">
      <c r="B203" t="s">
        <v>405</v>
      </c>
      <c r="C203" s="23"/>
      <c r="D203" s="24"/>
      <c r="E203" s="23"/>
      <c r="F203" s="23"/>
      <c r="G203" s="23"/>
      <c r="H203" s="23"/>
      <c r="I203" s="23"/>
      <c r="J203" s="25"/>
      <c r="K203" s="23"/>
      <c r="L203" s="23"/>
      <c r="M203" s="12"/>
      <c r="N203" t="s">
        <v>405</v>
      </c>
      <c r="O203" t="s">
        <v>405</v>
      </c>
    </row>
    <row r="204" spans="2:15" hidden="1" x14ac:dyDescent="0.25">
      <c r="B204" t="s">
        <v>405</v>
      </c>
      <c r="C204" s="23"/>
      <c r="D204" s="24"/>
      <c r="E204" s="23"/>
      <c r="F204" s="23"/>
      <c r="G204" s="23"/>
      <c r="H204" s="23"/>
      <c r="I204" s="23"/>
      <c r="J204" s="25"/>
      <c r="K204" s="23"/>
      <c r="L204" s="23"/>
      <c r="M204" s="12"/>
      <c r="N204" t="s">
        <v>405</v>
      </c>
      <c r="O204" t="s">
        <v>405</v>
      </c>
    </row>
    <row r="205" spans="2:15" hidden="1" x14ac:dyDescent="0.25">
      <c r="B205" t="s">
        <v>405</v>
      </c>
      <c r="C205" s="23"/>
      <c r="D205" s="24"/>
      <c r="E205" s="23"/>
      <c r="F205" s="23"/>
      <c r="G205" s="23"/>
      <c r="H205" s="23"/>
      <c r="I205" s="23"/>
      <c r="J205" s="25"/>
      <c r="K205" s="23"/>
      <c r="L205" s="23"/>
      <c r="M205" s="12"/>
      <c r="N205" t="s">
        <v>405</v>
      </c>
      <c r="O205" t="s">
        <v>405</v>
      </c>
    </row>
    <row r="206" spans="2:15" hidden="1" x14ac:dyDescent="0.25">
      <c r="B206" t="s">
        <v>405</v>
      </c>
      <c r="C206" s="23"/>
      <c r="D206" s="24"/>
      <c r="E206" s="23"/>
      <c r="F206" s="23"/>
      <c r="G206" s="23"/>
      <c r="H206" s="23"/>
      <c r="I206" s="23"/>
      <c r="J206" s="25"/>
      <c r="K206" s="23"/>
      <c r="L206" s="23"/>
      <c r="M206" s="12"/>
      <c r="N206" t="s">
        <v>405</v>
      </c>
      <c r="O206" t="s">
        <v>405</v>
      </c>
    </row>
    <row r="207" spans="2:15" hidden="1" x14ac:dyDescent="0.25">
      <c r="B207" t="s">
        <v>405</v>
      </c>
      <c r="C207" s="23"/>
      <c r="D207" s="24"/>
      <c r="E207" s="23"/>
      <c r="F207" s="23"/>
      <c r="G207" s="23"/>
      <c r="H207" s="23"/>
      <c r="I207" s="23"/>
      <c r="J207" s="25"/>
      <c r="K207" s="23"/>
      <c r="L207" s="23"/>
      <c r="M207" s="12"/>
      <c r="N207" t="s">
        <v>405</v>
      </c>
      <c r="O207" t="s">
        <v>405</v>
      </c>
    </row>
    <row r="208" spans="2:15" hidden="1" x14ac:dyDescent="0.25">
      <c r="B208" t="s">
        <v>405</v>
      </c>
      <c r="C208" s="23"/>
      <c r="D208" s="24"/>
      <c r="E208" s="23"/>
      <c r="F208" s="23"/>
      <c r="G208" s="23"/>
      <c r="H208" s="23"/>
      <c r="I208" s="23"/>
      <c r="J208" s="25"/>
      <c r="K208" s="23"/>
      <c r="L208" s="23"/>
      <c r="M208" s="12"/>
      <c r="N208" t="s">
        <v>405</v>
      </c>
      <c r="O208" t="s">
        <v>405</v>
      </c>
    </row>
    <row r="209" spans="2:15" hidden="1" x14ac:dyDescent="0.25">
      <c r="B209" t="s">
        <v>405</v>
      </c>
      <c r="C209" s="23"/>
      <c r="D209" s="24"/>
      <c r="E209" s="23"/>
      <c r="F209" s="23"/>
      <c r="G209" s="23"/>
      <c r="H209" s="23"/>
      <c r="I209" s="23"/>
      <c r="J209" s="25"/>
      <c r="K209" s="23"/>
      <c r="L209" s="23"/>
      <c r="M209" s="12"/>
      <c r="N209" t="s">
        <v>405</v>
      </c>
      <c r="O209" t="s">
        <v>405</v>
      </c>
    </row>
    <row r="210" spans="2:15" hidden="1" x14ac:dyDescent="0.25">
      <c r="B210" t="s">
        <v>405</v>
      </c>
      <c r="C210" s="23"/>
      <c r="D210" s="24"/>
      <c r="E210" s="23"/>
      <c r="F210" s="23"/>
      <c r="G210" s="23"/>
      <c r="H210" s="23"/>
      <c r="I210" s="23"/>
      <c r="J210" s="25"/>
      <c r="K210" s="23"/>
      <c r="L210" s="23"/>
      <c r="M210" s="12"/>
      <c r="N210" t="s">
        <v>405</v>
      </c>
      <c r="O210" t="s">
        <v>405</v>
      </c>
    </row>
    <row r="211" spans="2:15" hidden="1" x14ac:dyDescent="0.25">
      <c r="B211" t="s">
        <v>405</v>
      </c>
      <c r="C211" s="23"/>
      <c r="D211" s="24"/>
      <c r="E211" s="23"/>
      <c r="F211" s="23"/>
      <c r="G211" s="23"/>
      <c r="H211" s="23"/>
      <c r="I211" s="23"/>
      <c r="J211" s="25"/>
      <c r="K211" s="23"/>
      <c r="L211" s="23"/>
      <c r="M211" s="12"/>
      <c r="N211" t="s">
        <v>405</v>
      </c>
      <c r="O211" t="s">
        <v>405</v>
      </c>
    </row>
    <row r="212" spans="2:15" hidden="1" x14ac:dyDescent="0.25">
      <c r="B212" t="s">
        <v>405</v>
      </c>
      <c r="C212" s="23"/>
      <c r="D212" s="24"/>
      <c r="E212" s="23"/>
      <c r="F212" s="23"/>
      <c r="G212" s="23"/>
      <c r="H212" s="23"/>
      <c r="I212" s="23"/>
      <c r="J212" s="25"/>
      <c r="K212" s="23"/>
      <c r="L212" s="23"/>
      <c r="M212" s="12"/>
      <c r="N212" t="s">
        <v>405</v>
      </c>
      <c r="O212" t="s">
        <v>405</v>
      </c>
    </row>
    <row r="213" spans="2:15" hidden="1" x14ac:dyDescent="0.25">
      <c r="B213" t="s">
        <v>405</v>
      </c>
      <c r="C213" s="23"/>
      <c r="D213" s="24"/>
      <c r="E213" s="23"/>
      <c r="F213" s="23"/>
      <c r="G213" s="23"/>
      <c r="H213" s="23"/>
      <c r="I213" s="23"/>
      <c r="J213" s="25"/>
      <c r="K213" s="23"/>
      <c r="L213" s="23"/>
      <c r="M213" s="12"/>
      <c r="N213" t="s">
        <v>405</v>
      </c>
      <c r="O213" t="s">
        <v>405</v>
      </c>
    </row>
    <row r="214" spans="2:15" hidden="1" x14ac:dyDescent="0.25">
      <c r="B214" t="s">
        <v>405</v>
      </c>
      <c r="C214" s="23"/>
      <c r="D214" s="24"/>
      <c r="E214" s="23"/>
      <c r="F214" s="23"/>
      <c r="G214" s="23"/>
      <c r="H214" s="23"/>
      <c r="I214" s="23"/>
      <c r="J214" s="25"/>
      <c r="K214" s="23"/>
      <c r="L214" s="23"/>
      <c r="M214" s="12"/>
      <c r="N214" t="s">
        <v>405</v>
      </c>
      <c r="O214" t="s">
        <v>405</v>
      </c>
    </row>
    <row r="215" spans="2:15" hidden="1" x14ac:dyDescent="0.25">
      <c r="B215" t="s">
        <v>405</v>
      </c>
      <c r="C215" s="23"/>
      <c r="D215" s="24"/>
      <c r="E215" s="23"/>
      <c r="F215" s="23"/>
      <c r="G215" s="23"/>
      <c r="H215" s="23"/>
      <c r="I215" s="23"/>
      <c r="J215" s="25"/>
      <c r="K215" s="23"/>
      <c r="L215" s="23"/>
      <c r="M215" s="12"/>
      <c r="N215" t="s">
        <v>405</v>
      </c>
      <c r="O215" t="s">
        <v>405</v>
      </c>
    </row>
    <row r="216" spans="2:15" hidden="1" x14ac:dyDescent="0.25">
      <c r="B216" t="s">
        <v>405</v>
      </c>
      <c r="C216" s="23"/>
      <c r="D216" s="24"/>
      <c r="E216" s="23"/>
      <c r="F216" s="23"/>
      <c r="G216" s="23"/>
      <c r="H216" s="23"/>
      <c r="I216" s="23"/>
      <c r="J216" s="25"/>
      <c r="K216" s="23"/>
      <c r="L216" s="23"/>
      <c r="M216" s="12"/>
      <c r="N216" t="s">
        <v>405</v>
      </c>
      <c r="O216" t="s">
        <v>405</v>
      </c>
    </row>
    <row r="217" spans="2:15" hidden="1" x14ac:dyDescent="0.25">
      <c r="B217" t="s">
        <v>405</v>
      </c>
      <c r="C217" s="23"/>
      <c r="D217" s="24"/>
      <c r="E217" s="23"/>
      <c r="F217" s="23"/>
      <c r="G217" s="23"/>
      <c r="H217" s="23"/>
      <c r="I217" s="23"/>
      <c r="J217" s="25"/>
      <c r="K217" s="23"/>
      <c r="L217" s="23"/>
      <c r="M217" s="12"/>
      <c r="N217" t="s">
        <v>405</v>
      </c>
      <c r="O217" t="s">
        <v>405</v>
      </c>
    </row>
    <row r="218" spans="2:15" hidden="1" x14ac:dyDescent="0.25">
      <c r="B218" t="s">
        <v>405</v>
      </c>
      <c r="C218" s="23"/>
      <c r="D218" s="24"/>
      <c r="E218" s="23"/>
      <c r="F218" s="23"/>
      <c r="G218" s="23"/>
      <c r="H218" s="23"/>
      <c r="I218" s="23"/>
      <c r="J218" s="25"/>
      <c r="K218" s="23"/>
      <c r="L218" s="23"/>
      <c r="M218" s="12"/>
      <c r="N218" t="s">
        <v>405</v>
      </c>
      <c r="O218" t="s">
        <v>405</v>
      </c>
    </row>
    <row r="219" spans="2:15" hidden="1" x14ac:dyDescent="0.25">
      <c r="B219" t="s">
        <v>405</v>
      </c>
      <c r="C219" s="23"/>
      <c r="D219" s="24"/>
      <c r="E219" s="23"/>
      <c r="F219" s="23"/>
      <c r="G219" s="23"/>
      <c r="H219" s="23"/>
      <c r="I219" s="23"/>
      <c r="J219" s="25"/>
      <c r="K219" s="23"/>
      <c r="L219" s="23"/>
      <c r="M219" s="12"/>
      <c r="N219" t="s">
        <v>405</v>
      </c>
      <c r="O219" t="s">
        <v>405</v>
      </c>
    </row>
    <row r="220" spans="2:15" hidden="1" x14ac:dyDescent="0.25">
      <c r="B220" t="s">
        <v>405</v>
      </c>
      <c r="C220" s="23"/>
      <c r="D220" s="24"/>
      <c r="E220" s="23"/>
      <c r="F220" s="23"/>
      <c r="G220" s="23"/>
      <c r="H220" s="23"/>
      <c r="I220" s="23"/>
      <c r="J220" s="25"/>
      <c r="K220" s="23"/>
      <c r="L220" s="23"/>
      <c r="M220" s="12"/>
      <c r="N220" t="s">
        <v>405</v>
      </c>
      <c r="O220" t="s">
        <v>405</v>
      </c>
    </row>
    <row r="221" spans="2:15" hidden="1" x14ac:dyDescent="0.25">
      <c r="B221" t="s">
        <v>405</v>
      </c>
      <c r="C221" s="23"/>
      <c r="D221" s="24"/>
      <c r="E221" s="23"/>
      <c r="F221" s="23"/>
      <c r="G221" s="23"/>
      <c r="H221" s="23"/>
      <c r="I221" s="23"/>
      <c r="J221" s="25"/>
      <c r="K221" s="23"/>
      <c r="L221" s="23"/>
      <c r="M221" s="12"/>
      <c r="N221" t="s">
        <v>405</v>
      </c>
      <c r="O221" t="s">
        <v>405</v>
      </c>
    </row>
    <row r="222" spans="2:15" hidden="1" x14ac:dyDescent="0.25">
      <c r="B222" t="s">
        <v>405</v>
      </c>
      <c r="C222" s="23"/>
      <c r="D222" s="24"/>
      <c r="E222" s="23"/>
      <c r="F222" s="23"/>
      <c r="G222" s="23"/>
      <c r="H222" s="23"/>
      <c r="I222" s="23"/>
      <c r="J222" s="25"/>
      <c r="K222" s="23"/>
      <c r="L222" s="23"/>
      <c r="M222" s="12"/>
      <c r="N222" t="s">
        <v>405</v>
      </c>
      <c r="O222" t="s">
        <v>405</v>
      </c>
    </row>
    <row r="223" spans="2:15" hidden="1" x14ac:dyDescent="0.25">
      <c r="B223" t="s">
        <v>405</v>
      </c>
      <c r="C223" s="23"/>
      <c r="D223" s="24"/>
      <c r="E223" s="23"/>
      <c r="F223" s="23"/>
      <c r="G223" s="23"/>
      <c r="H223" s="23"/>
      <c r="I223" s="23"/>
      <c r="J223" s="25"/>
      <c r="K223" s="23"/>
      <c r="L223" s="23"/>
      <c r="M223" s="12"/>
      <c r="N223" t="s">
        <v>405</v>
      </c>
      <c r="O223" t="s">
        <v>405</v>
      </c>
    </row>
    <row r="224" spans="2:15" hidden="1" x14ac:dyDescent="0.25">
      <c r="B224" t="s">
        <v>405</v>
      </c>
      <c r="C224" s="23"/>
      <c r="D224" s="24"/>
      <c r="E224" s="23"/>
      <c r="F224" s="23"/>
      <c r="G224" s="23"/>
      <c r="H224" s="23"/>
      <c r="I224" s="23"/>
      <c r="J224" s="25"/>
      <c r="K224" s="23"/>
      <c r="L224" s="23"/>
      <c r="M224" s="12"/>
      <c r="N224" t="s">
        <v>405</v>
      </c>
      <c r="O224" t="s">
        <v>405</v>
      </c>
    </row>
    <row r="225" spans="2:15" hidden="1" x14ac:dyDescent="0.25">
      <c r="B225" t="s">
        <v>405</v>
      </c>
      <c r="C225" s="23"/>
      <c r="D225" s="24"/>
      <c r="E225" s="23"/>
      <c r="F225" s="23"/>
      <c r="G225" s="23"/>
      <c r="H225" s="23"/>
      <c r="I225" s="23"/>
      <c r="J225" s="25"/>
      <c r="K225" s="23"/>
      <c r="L225" s="23"/>
      <c r="M225" s="12"/>
      <c r="N225" t="s">
        <v>405</v>
      </c>
      <c r="O225" t="s">
        <v>405</v>
      </c>
    </row>
    <row r="226" spans="2:15" hidden="1" x14ac:dyDescent="0.25">
      <c r="B226" t="s">
        <v>405</v>
      </c>
      <c r="C226" s="23"/>
      <c r="D226" s="24"/>
      <c r="E226" s="23"/>
      <c r="F226" s="23"/>
      <c r="G226" s="23"/>
      <c r="H226" s="23"/>
      <c r="I226" s="23"/>
      <c r="J226" s="25"/>
      <c r="K226" s="23"/>
      <c r="L226" s="23"/>
      <c r="M226" s="12"/>
      <c r="N226" t="s">
        <v>405</v>
      </c>
      <c r="O226" t="s">
        <v>405</v>
      </c>
    </row>
    <row r="227" spans="2:15" hidden="1" x14ac:dyDescent="0.25">
      <c r="B227" t="s">
        <v>405</v>
      </c>
      <c r="C227" s="23"/>
      <c r="D227" s="24"/>
      <c r="E227" s="23"/>
      <c r="F227" s="23"/>
      <c r="G227" s="23"/>
      <c r="H227" s="23"/>
      <c r="I227" s="23"/>
      <c r="J227" s="25"/>
      <c r="K227" s="23"/>
      <c r="L227" s="23"/>
      <c r="M227" s="12"/>
      <c r="N227" t="s">
        <v>405</v>
      </c>
      <c r="O227" t="s">
        <v>405</v>
      </c>
    </row>
    <row r="228" spans="2:15" hidden="1" x14ac:dyDescent="0.25">
      <c r="B228" t="s">
        <v>405</v>
      </c>
      <c r="C228" s="23"/>
      <c r="D228" s="24"/>
      <c r="E228" s="23"/>
      <c r="F228" s="23"/>
      <c r="G228" s="23"/>
      <c r="H228" s="23"/>
      <c r="I228" s="23"/>
      <c r="J228" s="25"/>
      <c r="K228" s="23"/>
      <c r="L228" s="23"/>
      <c r="M228" s="12"/>
      <c r="N228" t="s">
        <v>405</v>
      </c>
      <c r="O228" t="s">
        <v>405</v>
      </c>
    </row>
    <row r="229" spans="2:15" hidden="1" x14ac:dyDescent="0.25">
      <c r="B229" t="s">
        <v>405</v>
      </c>
      <c r="C229" s="23"/>
      <c r="D229" s="24"/>
      <c r="E229" s="23"/>
      <c r="F229" s="23"/>
      <c r="G229" s="23"/>
      <c r="H229" s="23"/>
      <c r="I229" s="23"/>
      <c r="J229" s="25"/>
      <c r="K229" s="23"/>
      <c r="L229" s="23"/>
      <c r="M229" s="12"/>
      <c r="N229" t="s">
        <v>405</v>
      </c>
      <c r="O229" t="s">
        <v>405</v>
      </c>
    </row>
    <row r="230" spans="2:15" hidden="1" x14ac:dyDescent="0.25">
      <c r="B230" t="s">
        <v>405</v>
      </c>
      <c r="C230" s="23"/>
      <c r="D230" s="24"/>
      <c r="E230" s="23"/>
      <c r="F230" s="23"/>
      <c r="G230" s="23"/>
      <c r="H230" s="23"/>
      <c r="I230" s="23"/>
      <c r="J230" s="25"/>
      <c r="K230" s="23"/>
      <c r="L230" s="23"/>
      <c r="M230" s="12"/>
      <c r="N230" t="s">
        <v>405</v>
      </c>
      <c r="O230" t="s">
        <v>405</v>
      </c>
    </row>
    <row r="231" spans="2:15" hidden="1" x14ac:dyDescent="0.25">
      <c r="B231" t="s">
        <v>405</v>
      </c>
      <c r="C231" s="23"/>
      <c r="D231" s="24"/>
      <c r="E231" s="23"/>
      <c r="F231" s="23"/>
      <c r="G231" s="23"/>
      <c r="H231" s="23"/>
      <c r="I231" s="23"/>
      <c r="J231" s="25"/>
      <c r="K231" s="23"/>
      <c r="L231" s="23"/>
      <c r="M231" s="12"/>
      <c r="N231" t="s">
        <v>405</v>
      </c>
      <c r="O231" t="s">
        <v>405</v>
      </c>
    </row>
    <row r="232" spans="2:15" hidden="1" x14ac:dyDescent="0.25">
      <c r="B232" t="s">
        <v>405</v>
      </c>
      <c r="C232" s="23"/>
      <c r="D232" s="24"/>
      <c r="E232" s="23"/>
      <c r="F232" s="23"/>
      <c r="G232" s="23"/>
      <c r="H232" s="23"/>
      <c r="I232" s="23"/>
      <c r="J232" s="25"/>
      <c r="K232" s="23"/>
      <c r="L232" s="23"/>
      <c r="M232" s="12"/>
      <c r="N232" t="s">
        <v>405</v>
      </c>
      <c r="O232" t="s">
        <v>405</v>
      </c>
    </row>
    <row r="233" spans="2:15" hidden="1" x14ac:dyDescent="0.25">
      <c r="B233" t="s">
        <v>405</v>
      </c>
      <c r="C233" s="23"/>
      <c r="D233" s="24"/>
      <c r="E233" s="23"/>
      <c r="F233" s="23"/>
      <c r="G233" s="23"/>
      <c r="H233" s="23"/>
      <c r="I233" s="23"/>
      <c r="J233" s="25"/>
      <c r="K233" s="23"/>
      <c r="L233" s="23"/>
      <c r="M233" s="12"/>
      <c r="N233" t="s">
        <v>405</v>
      </c>
      <c r="O233" t="s">
        <v>405</v>
      </c>
    </row>
    <row r="234" spans="2:15" hidden="1" x14ac:dyDescent="0.25">
      <c r="B234" t="s">
        <v>405</v>
      </c>
      <c r="C234" s="23"/>
      <c r="D234" s="24"/>
      <c r="E234" s="23"/>
      <c r="F234" s="23"/>
      <c r="G234" s="23"/>
      <c r="H234" s="23"/>
      <c r="I234" s="23"/>
      <c r="J234" s="25"/>
      <c r="K234" s="23"/>
      <c r="L234" s="23"/>
      <c r="M234" s="12"/>
      <c r="N234" t="s">
        <v>405</v>
      </c>
      <c r="O234" t="s">
        <v>405</v>
      </c>
    </row>
    <row r="235" spans="2:15" hidden="1" x14ac:dyDescent="0.25">
      <c r="B235" t="s">
        <v>405</v>
      </c>
      <c r="C235" s="23"/>
      <c r="D235" s="24"/>
      <c r="E235" s="23"/>
      <c r="F235" s="23"/>
      <c r="G235" s="23"/>
      <c r="H235" s="23"/>
      <c r="I235" s="23"/>
      <c r="J235" s="25"/>
      <c r="K235" s="23"/>
      <c r="L235" s="23"/>
      <c r="M235" s="12"/>
      <c r="N235" t="s">
        <v>405</v>
      </c>
      <c r="O235" t="s">
        <v>405</v>
      </c>
    </row>
    <row r="236" spans="2:15" hidden="1" x14ac:dyDescent="0.25">
      <c r="B236" t="s">
        <v>405</v>
      </c>
      <c r="C236" s="23"/>
      <c r="D236" s="24"/>
      <c r="E236" s="23"/>
      <c r="F236" s="23"/>
      <c r="G236" s="23"/>
      <c r="H236" s="23"/>
      <c r="I236" s="23"/>
      <c r="J236" s="25"/>
      <c r="K236" s="23"/>
      <c r="L236" s="23"/>
      <c r="M236" s="12"/>
      <c r="N236" t="s">
        <v>405</v>
      </c>
      <c r="O236" t="s">
        <v>405</v>
      </c>
    </row>
    <row r="237" spans="2:15" hidden="1" x14ac:dyDescent="0.25">
      <c r="B237" t="s">
        <v>405</v>
      </c>
      <c r="C237" s="23"/>
      <c r="D237" s="24"/>
      <c r="E237" s="23"/>
      <c r="F237" s="23"/>
      <c r="G237" s="23"/>
      <c r="H237" s="23"/>
      <c r="I237" s="23"/>
      <c r="J237" s="25"/>
      <c r="K237" s="23"/>
      <c r="L237" s="23"/>
      <c r="M237" s="12"/>
      <c r="N237" t="s">
        <v>405</v>
      </c>
      <c r="O237" t="s">
        <v>405</v>
      </c>
    </row>
    <row r="238" spans="2:15" hidden="1" x14ac:dyDescent="0.25">
      <c r="B238" t="s">
        <v>405</v>
      </c>
      <c r="C238" s="23"/>
      <c r="D238" s="24"/>
      <c r="E238" s="23"/>
      <c r="F238" s="23"/>
      <c r="G238" s="23"/>
      <c r="H238" s="23"/>
      <c r="I238" s="23"/>
      <c r="J238" s="25"/>
      <c r="K238" s="23"/>
      <c r="L238" s="23"/>
      <c r="M238" s="12"/>
      <c r="N238" t="s">
        <v>405</v>
      </c>
      <c r="O238" t="s">
        <v>405</v>
      </c>
    </row>
    <row r="239" spans="2:15" hidden="1" x14ac:dyDescent="0.25">
      <c r="B239" t="s">
        <v>405</v>
      </c>
      <c r="C239" s="23"/>
      <c r="D239" s="24"/>
      <c r="E239" s="23"/>
      <c r="F239" s="23"/>
      <c r="G239" s="23"/>
      <c r="H239" s="23"/>
      <c r="I239" s="23"/>
      <c r="J239" s="25"/>
      <c r="K239" s="23"/>
      <c r="L239" s="23"/>
      <c r="M239" s="12"/>
      <c r="N239" t="s">
        <v>405</v>
      </c>
      <c r="O239" t="s">
        <v>405</v>
      </c>
    </row>
    <row r="240" spans="2:15" hidden="1" x14ac:dyDescent="0.25">
      <c r="B240" t="s">
        <v>405</v>
      </c>
      <c r="C240" s="23"/>
      <c r="D240" s="24"/>
      <c r="E240" s="23"/>
      <c r="F240" s="23"/>
      <c r="G240" s="23"/>
      <c r="H240" s="23"/>
      <c r="I240" s="23"/>
      <c r="J240" s="25"/>
      <c r="K240" s="23"/>
      <c r="L240" s="23"/>
      <c r="M240" s="12"/>
      <c r="N240" t="s">
        <v>405</v>
      </c>
      <c r="O240" t="s">
        <v>405</v>
      </c>
    </row>
    <row r="241" spans="2:15" hidden="1" x14ac:dyDescent="0.25">
      <c r="B241" t="s">
        <v>405</v>
      </c>
      <c r="C241" s="23"/>
      <c r="D241" s="24"/>
      <c r="E241" s="23"/>
      <c r="F241" s="23"/>
      <c r="G241" s="23"/>
      <c r="H241" s="23"/>
      <c r="I241" s="23"/>
      <c r="J241" s="25"/>
      <c r="K241" s="23"/>
      <c r="L241" s="23"/>
      <c r="M241" s="12"/>
      <c r="N241" t="s">
        <v>405</v>
      </c>
      <c r="O241" t="s">
        <v>405</v>
      </c>
    </row>
    <row r="242" spans="2:15" hidden="1" x14ac:dyDescent="0.25">
      <c r="B242" t="s">
        <v>405</v>
      </c>
      <c r="C242" s="23"/>
      <c r="D242" s="24"/>
      <c r="E242" s="23"/>
      <c r="F242" s="23"/>
      <c r="G242" s="23"/>
      <c r="H242" s="23"/>
      <c r="I242" s="23"/>
      <c r="J242" s="25"/>
      <c r="K242" s="23"/>
      <c r="L242" s="23"/>
      <c r="M242" s="12"/>
      <c r="N242" t="s">
        <v>405</v>
      </c>
      <c r="O242" t="s">
        <v>405</v>
      </c>
    </row>
    <row r="243" spans="2:15" hidden="1" x14ac:dyDescent="0.25">
      <c r="B243" t="s">
        <v>405</v>
      </c>
      <c r="C243" s="23"/>
      <c r="D243" s="24"/>
      <c r="E243" s="23"/>
      <c r="F243" s="23"/>
      <c r="G243" s="23"/>
      <c r="H243" s="23"/>
      <c r="I243" s="23"/>
      <c r="J243" s="25"/>
      <c r="K243" s="23"/>
      <c r="L243" s="23"/>
      <c r="M243" s="12"/>
      <c r="N243" t="s">
        <v>405</v>
      </c>
      <c r="O243" t="s">
        <v>405</v>
      </c>
    </row>
    <row r="244" spans="2:15" hidden="1" x14ac:dyDescent="0.25">
      <c r="B244" t="s">
        <v>405</v>
      </c>
      <c r="C244" s="23"/>
      <c r="D244" s="24"/>
      <c r="E244" s="23"/>
      <c r="F244" s="23"/>
      <c r="G244" s="23"/>
      <c r="H244" s="23"/>
      <c r="I244" s="23"/>
      <c r="J244" s="25"/>
      <c r="K244" s="23"/>
      <c r="L244" s="23"/>
      <c r="M244" s="12"/>
      <c r="N244" t="s">
        <v>405</v>
      </c>
      <c r="O244" t="s">
        <v>405</v>
      </c>
    </row>
    <row r="245" spans="2:15" hidden="1" x14ac:dyDescent="0.25">
      <c r="B245" t="s">
        <v>405</v>
      </c>
      <c r="C245" s="23"/>
      <c r="D245" s="24"/>
      <c r="E245" s="23"/>
      <c r="F245" s="23"/>
      <c r="G245" s="23"/>
      <c r="H245" s="23"/>
      <c r="I245" s="23"/>
      <c r="J245" s="25"/>
      <c r="K245" s="23"/>
      <c r="L245" s="23"/>
      <c r="M245" s="12"/>
      <c r="N245" t="s">
        <v>405</v>
      </c>
      <c r="O245" t="s">
        <v>405</v>
      </c>
    </row>
    <row r="246" spans="2:15" hidden="1" x14ac:dyDescent="0.25">
      <c r="B246" t="s">
        <v>405</v>
      </c>
      <c r="C246" s="23"/>
      <c r="D246" s="24"/>
      <c r="E246" s="23"/>
      <c r="F246" s="23"/>
      <c r="G246" s="23"/>
      <c r="H246" s="23"/>
      <c r="I246" s="23"/>
      <c r="J246" s="25"/>
      <c r="K246" s="23"/>
      <c r="L246" s="23"/>
      <c r="M246" s="12"/>
      <c r="N246" t="s">
        <v>405</v>
      </c>
      <c r="O246" t="s">
        <v>405</v>
      </c>
    </row>
    <row r="247" spans="2:15" hidden="1" x14ac:dyDescent="0.25">
      <c r="B247" t="s">
        <v>405</v>
      </c>
      <c r="C247" s="23"/>
      <c r="D247" s="24"/>
      <c r="E247" s="23"/>
      <c r="F247" s="23"/>
      <c r="G247" s="23"/>
      <c r="H247" s="23"/>
      <c r="I247" s="23"/>
      <c r="J247" s="25"/>
      <c r="K247" s="23"/>
      <c r="L247" s="23"/>
      <c r="M247" s="12"/>
      <c r="N247" t="s">
        <v>405</v>
      </c>
      <c r="O247" t="s">
        <v>405</v>
      </c>
    </row>
    <row r="248" spans="2:15" hidden="1" x14ac:dyDescent="0.25">
      <c r="B248" t="s">
        <v>405</v>
      </c>
      <c r="C248" s="23"/>
      <c r="D248" s="24"/>
      <c r="E248" s="23"/>
      <c r="F248" s="23"/>
      <c r="G248" s="23"/>
      <c r="H248" s="23"/>
      <c r="I248" s="23"/>
      <c r="J248" s="25"/>
      <c r="K248" s="23"/>
      <c r="L248" s="23"/>
      <c r="M248" s="12"/>
      <c r="N248" t="s">
        <v>405</v>
      </c>
      <c r="O248" t="s">
        <v>405</v>
      </c>
    </row>
    <row r="249" spans="2:15" hidden="1" x14ac:dyDescent="0.25">
      <c r="B249" t="s">
        <v>405</v>
      </c>
      <c r="C249" s="23"/>
      <c r="D249" s="24"/>
      <c r="E249" s="23"/>
      <c r="F249" s="23"/>
      <c r="G249" s="23"/>
      <c r="H249" s="23"/>
      <c r="I249" s="23"/>
      <c r="J249" s="25"/>
      <c r="K249" s="23"/>
      <c r="L249" s="23"/>
      <c r="M249" s="12"/>
      <c r="N249" t="s">
        <v>405</v>
      </c>
      <c r="O249" t="s">
        <v>405</v>
      </c>
    </row>
    <row r="250" spans="2:15" hidden="1" x14ac:dyDescent="0.25">
      <c r="B250" t="s">
        <v>405</v>
      </c>
      <c r="C250" s="23"/>
      <c r="D250" s="24"/>
      <c r="E250" s="23"/>
      <c r="F250" s="23"/>
      <c r="G250" s="23"/>
      <c r="H250" s="23"/>
      <c r="I250" s="23"/>
      <c r="J250" s="25"/>
      <c r="K250" s="23"/>
      <c r="L250" s="23"/>
      <c r="M250" s="12"/>
      <c r="N250" t="s">
        <v>405</v>
      </c>
      <c r="O250" t="s">
        <v>405</v>
      </c>
    </row>
    <row r="251" spans="2:15" hidden="1" x14ac:dyDescent="0.25">
      <c r="B251" t="s">
        <v>405</v>
      </c>
      <c r="C251" s="23"/>
      <c r="D251" s="24"/>
      <c r="E251" s="23"/>
      <c r="F251" s="23"/>
      <c r="G251" s="23"/>
      <c r="H251" s="23"/>
      <c r="I251" s="23"/>
      <c r="J251" s="25"/>
      <c r="K251" s="23"/>
      <c r="L251" s="23"/>
      <c r="M251" s="12"/>
      <c r="N251" t="s">
        <v>405</v>
      </c>
      <c r="O251" t="s">
        <v>405</v>
      </c>
    </row>
    <row r="252" spans="2:15" hidden="1" x14ac:dyDescent="0.25">
      <c r="B252" t="s">
        <v>405</v>
      </c>
      <c r="C252" s="23"/>
      <c r="D252" s="24"/>
      <c r="E252" s="23"/>
      <c r="F252" s="23"/>
      <c r="G252" s="23"/>
      <c r="H252" s="23"/>
      <c r="I252" s="23"/>
      <c r="J252" s="25"/>
      <c r="K252" s="23"/>
      <c r="L252" s="23"/>
      <c r="M252" s="12"/>
      <c r="N252" t="s">
        <v>405</v>
      </c>
      <c r="O252" t="s">
        <v>405</v>
      </c>
    </row>
    <row r="253" spans="2:15" hidden="1" x14ac:dyDescent="0.25">
      <c r="B253" t="s">
        <v>405</v>
      </c>
      <c r="C253" s="23"/>
      <c r="D253" s="24"/>
      <c r="E253" s="23"/>
      <c r="F253" s="23"/>
      <c r="G253" s="23"/>
      <c r="H253" s="23"/>
      <c r="I253" s="23"/>
      <c r="J253" s="25"/>
      <c r="K253" s="23"/>
      <c r="L253" s="23"/>
      <c r="M253" s="12"/>
      <c r="N253" t="s">
        <v>405</v>
      </c>
      <c r="O253" t="s">
        <v>405</v>
      </c>
    </row>
    <row r="254" spans="2:15" hidden="1" x14ac:dyDescent="0.25">
      <c r="B254" t="s">
        <v>405</v>
      </c>
      <c r="C254" s="23"/>
      <c r="D254" s="24"/>
      <c r="E254" s="23"/>
      <c r="F254" s="23"/>
      <c r="G254" s="23"/>
      <c r="H254" s="23"/>
      <c r="I254" s="23"/>
      <c r="J254" s="25"/>
      <c r="K254" s="23"/>
      <c r="L254" s="23"/>
      <c r="M254" s="12"/>
      <c r="N254" t="s">
        <v>405</v>
      </c>
      <c r="O254" t="s">
        <v>405</v>
      </c>
    </row>
    <row r="255" spans="2:15" hidden="1" x14ac:dyDescent="0.25">
      <c r="B255" t="s">
        <v>405</v>
      </c>
      <c r="C255" s="23"/>
      <c r="D255" s="24"/>
      <c r="E255" s="23"/>
      <c r="F255" s="23"/>
      <c r="G255" s="23"/>
      <c r="H255" s="23"/>
      <c r="I255" s="23"/>
      <c r="J255" s="25"/>
      <c r="K255" s="23"/>
      <c r="L255" s="23"/>
      <c r="M255" s="12"/>
      <c r="N255" t="s">
        <v>405</v>
      </c>
      <c r="O255" t="s">
        <v>405</v>
      </c>
    </row>
    <row r="256" spans="2:15" hidden="1" x14ac:dyDescent="0.25">
      <c r="B256" t="s">
        <v>405</v>
      </c>
      <c r="C256" s="23"/>
      <c r="D256" s="24"/>
      <c r="E256" s="23"/>
      <c r="F256" s="23"/>
      <c r="G256" s="23"/>
      <c r="H256" s="23"/>
      <c r="I256" s="23"/>
      <c r="J256" s="25"/>
      <c r="K256" s="23"/>
      <c r="L256" s="23"/>
      <c r="M256" s="12"/>
      <c r="N256" t="s">
        <v>405</v>
      </c>
      <c r="O256" t="s">
        <v>405</v>
      </c>
    </row>
    <row r="257" spans="2:15" hidden="1" x14ac:dyDescent="0.25">
      <c r="B257" t="s">
        <v>405</v>
      </c>
      <c r="C257" s="23"/>
      <c r="D257" s="24"/>
      <c r="E257" s="23"/>
      <c r="F257" s="23"/>
      <c r="G257" s="23"/>
      <c r="H257" s="23"/>
      <c r="I257" s="23"/>
      <c r="J257" s="25"/>
      <c r="K257" s="23"/>
      <c r="L257" s="23"/>
      <c r="M257" s="12"/>
      <c r="N257" t="s">
        <v>405</v>
      </c>
      <c r="O257" t="s">
        <v>405</v>
      </c>
    </row>
    <row r="258" spans="2:15" hidden="1" x14ac:dyDescent="0.25">
      <c r="B258" t="s">
        <v>405</v>
      </c>
      <c r="C258" s="23"/>
      <c r="D258" s="24"/>
      <c r="E258" s="23"/>
      <c r="F258" s="23"/>
      <c r="G258" s="23"/>
      <c r="H258" s="23"/>
      <c r="I258" s="23"/>
      <c r="J258" s="25"/>
      <c r="K258" s="23"/>
      <c r="L258" s="23"/>
      <c r="M258" s="12"/>
      <c r="N258" t="s">
        <v>405</v>
      </c>
      <c r="O258" t="s">
        <v>405</v>
      </c>
    </row>
    <row r="259" spans="2:15" hidden="1" x14ac:dyDescent="0.25">
      <c r="B259" t="s">
        <v>405</v>
      </c>
      <c r="C259" s="23"/>
      <c r="D259" s="24"/>
      <c r="E259" s="23"/>
      <c r="F259" s="23"/>
      <c r="G259" s="23"/>
      <c r="H259" s="23"/>
      <c r="I259" s="23"/>
      <c r="J259" s="25"/>
      <c r="K259" s="23"/>
      <c r="L259" s="23"/>
      <c r="M259" s="12"/>
      <c r="N259" t="s">
        <v>405</v>
      </c>
      <c r="O259" t="s">
        <v>405</v>
      </c>
    </row>
    <row r="260" spans="2:15" hidden="1" x14ac:dyDescent="0.25">
      <c r="B260" t="s">
        <v>405</v>
      </c>
      <c r="C260" s="23"/>
      <c r="D260" s="24"/>
      <c r="E260" s="23"/>
      <c r="F260" s="23"/>
      <c r="G260" s="23"/>
      <c r="H260" s="23"/>
      <c r="I260" s="23"/>
      <c r="J260" s="25"/>
      <c r="K260" s="23"/>
      <c r="L260" s="23"/>
      <c r="M260" s="12"/>
      <c r="N260" t="s">
        <v>405</v>
      </c>
      <c r="O260" t="s">
        <v>405</v>
      </c>
    </row>
    <row r="261" spans="2:15" hidden="1" x14ac:dyDescent="0.25">
      <c r="B261" t="s">
        <v>405</v>
      </c>
      <c r="C261" s="23"/>
      <c r="D261" s="24"/>
      <c r="E261" s="23"/>
      <c r="F261" s="23"/>
      <c r="G261" s="23"/>
      <c r="H261" s="23"/>
      <c r="I261" s="23"/>
      <c r="J261" s="25"/>
      <c r="K261" s="23"/>
      <c r="L261" s="23"/>
      <c r="M261" s="12"/>
      <c r="N261" t="s">
        <v>405</v>
      </c>
      <c r="O261" t="s">
        <v>405</v>
      </c>
    </row>
    <row r="262" spans="2:15" hidden="1" x14ac:dyDescent="0.25">
      <c r="B262" t="s">
        <v>405</v>
      </c>
      <c r="C262" s="23"/>
      <c r="D262" s="24"/>
      <c r="E262" s="23"/>
      <c r="F262" s="23"/>
      <c r="G262" s="23"/>
      <c r="H262" s="23"/>
      <c r="I262" s="23"/>
      <c r="J262" s="25"/>
      <c r="K262" s="23"/>
      <c r="L262" s="23"/>
      <c r="M262" s="12"/>
      <c r="N262" t="s">
        <v>405</v>
      </c>
      <c r="O262" t="s">
        <v>405</v>
      </c>
    </row>
    <row r="263" spans="2:15" hidden="1" x14ac:dyDescent="0.25">
      <c r="B263" t="s">
        <v>405</v>
      </c>
      <c r="C263" s="23"/>
      <c r="D263" s="24"/>
      <c r="E263" s="23"/>
      <c r="F263" s="23"/>
      <c r="G263" s="23"/>
      <c r="H263" s="23"/>
      <c r="I263" s="23"/>
      <c r="J263" s="25"/>
      <c r="K263" s="23"/>
      <c r="L263" s="23"/>
      <c r="M263" s="12"/>
      <c r="N263" t="s">
        <v>405</v>
      </c>
      <c r="O263" t="s">
        <v>405</v>
      </c>
    </row>
    <row r="264" spans="2:15" hidden="1" x14ac:dyDescent="0.25">
      <c r="B264" t="s">
        <v>405</v>
      </c>
      <c r="C264" s="23"/>
      <c r="D264" s="24"/>
      <c r="E264" s="23"/>
      <c r="F264" s="23"/>
      <c r="G264" s="23"/>
      <c r="H264" s="23"/>
      <c r="I264" s="23"/>
      <c r="J264" s="25"/>
      <c r="K264" s="23"/>
      <c r="L264" s="23"/>
      <c r="M264" s="12"/>
      <c r="N264" t="s">
        <v>405</v>
      </c>
      <c r="O264" t="s">
        <v>405</v>
      </c>
    </row>
    <row r="265" spans="2:15" hidden="1" x14ac:dyDescent="0.25">
      <c r="B265" t="s">
        <v>405</v>
      </c>
      <c r="C265" s="23"/>
      <c r="D265" s="24"/>
      <c r="E265" s="23"/>
      <c r="F265" s="23"/>
      <c r="G265" s="23"/>
      <c r="H265" s="23"/>
      <c r="I265" s="23"/>
      <c r="J265" s="25"/>
      <c r="K265" s="23"/>
      <c r="L265" s="23"/>
      <c r="M265" s="12"/>
      <c r="N265" t="s">
        <v>405</v>
      </c>
      <c r="O265" t="s">
        <v>405</v>
      </c>
    </row>
    <row r="266" spans="2:15" hidden="1" x14ac:dyDescent="0.25">
      <c r="B266" t="s">
        <v>405</v>
      </c>
      <c r="C266" s="23"/>
      <c r="D266" s="24"/>
      <c r="E266" s="23"/>
      <c r="F266" s="23"/>
      <c r="G266" s="23"/>
      <c r="H266" s="23"/>
      <c r="I266" s="23"/>
      <c r="J266" s="25"/>
      <c r="K266" s="23"/>
      <c r="L266" s="23"/>
      <c r="M266" s="12"/>
      <c r="N266" t="s">
        <v>405</v>
      </c>
      <c r="O266" t="s">
        <v>405</v>
      </c>
    </row>
    <row r="267" spans="2:15" hidden="1" x14ac:dyDescent="0.25">
      <c r="B267" t="s">
        <v>405</v>
      </c>
      <c r="C267" s="23"/>
      <c r="D267" s="24"/>
      <c r="E267" s="23"/>
      <c r="F267" s="23"/>
      <c r="G267" s="23"/>
      <c r="H267" s="23"/>
      <c r="I267" s="23"/>
      <c r="J267" s="25"/>
      <c r="K267" s="23"/>
      <c r="L267" s="23"/>
      <c r="M267" s="12"/>
      <c r="N267" t="s">
        <v>405</v>
      </c>
      <c r="O267" t="s">
        <v>405</v>
      </c>
    </row>
    <row r="268" spans="2:15" hidden="1" x14ac:dyDescent="0.25">
      <c r="B268" t="s">
        <v>405</v>
      </c>
      <c r="C268" s="23"/>
      <c r="D268" s="24"/>
      <c r="E268" s="23"/>
      <c r="F268" s="23"/>
      <c r="G268" s="23"/>
      <c r="H268" s="23"/>
      <c r="I268" s="23"/>
      <c r="J268" s="25"/>
      <c r="K268" s="23"/>
      <c r="L268" s="23"/>
      <c r="M268" s="12"/>
      <c r="N268" t="s">
        <v>405</v>
      </c>
      <c r="O268" t="s">
        <v>405</v>
      </c>
    </row>
    <row r="269" spans="2:15" hidden="1" x14ac:dyDescent="0.25">
      <c r="B269" t="s">
        <v>405</v>
      </c>
      <c r="C269" s="23"/>
      <c r="D269" s="24"/>
      <c r="E269" s="23"/>
      <c r="F269" s="23"/>
      <c r="G269" s="23"/>
      <c r="H269" s="23"/>
      <c r="I269" s="23"/>
      <c r="J269" s="25"/>
      <c r="K269" s="23"/>
      <c r="L269" s="23"/>
      <c r="M269" s="12"/>
      <c r="N269" t="s">
        <v>405</v>
      </c>
      <c r="O269" t="s">
        <v>405</v>
      </c>
    </row>
    <row r="270" spans="2:15" hidden="1" x14ac:dyDescent="0.25">
      <c r="B270" t="s">
        <v>405</v>
      </c>
      <c r="C270" s="23"/>
      <c r="D270" s="24"/>
      <c r="E270" s="23"/>
      <c r="F270" s="23"/>
      <c r="G270" s="23"/>
      <c r="H270" s="23"/>
      <c r="I270" s="23"/>
      <c r="J270" s="25"/>
      <c r="K270" s="23"/>
      <c r="L270" s="23"/>
      <c r="M270" s="12"/>
      <c r="N270" t="s">
        <v>405</v>
      </c>
      <c r="O270" t="s">
        <v>405</v>
      </c>
    </row>
    <row r="271" spans="2:15" hidden="1" x14ac:dyDescent="0.25">
      <c r="B271" t="s">
        <v>405</v>
      </c>
      <c r="C271" s="23"/>
      <c r="D271" s="24"/>
      <c r="E271" s="23"/>
      <c r="F271" s="23"/>
      <c r="G271" s="23"/>
      <c r="H271" s="23"/>
      <c r="I271" s="23"/>
      <c r="J271" s="25"/>
      <c r="K271" s="23"/>
      <c r="L271" s="23"/>
      <c r="M271" s="12"/>
      <c r="N271" t="s">
        <v>405</v>
      </c>
      <c r="O271" t="s">
        <v>405</v>
      </c>
    </row>
    <row r="272" spans="2:15" hidden="1" x14ac:dyDescent="0.25">
      <c r="B272" t="s">
        <v>405</v>
      </c>
      <c r="C272" s="23"/>
      <c r="D272" s="24"/>
      <c r="E272" s="23"/>
      <c r="F272" s="23"/>
      <c r="G272" s="23"/>
      <c r="H272" s="23"/>
      <c r="I272" s="23"/>
      <c r="J272" s="25"/>
      <c r="K272" s="23"/>
      <c r="L272" s="23"/>
      <c r="M272" s="12"/>
      <c r="N272" t="s">
        <v>405</v>
      </c>
      <c r="O272" t="s">
        <v>405</v>
      </c>
    </row>
    <row r="273" spans="2:15" hidden="1" x14ac:dyDescent="0.25">
      <c r="B273" t="s">
        <v>405</v>
      </c>
      <c r="C273" s="23"/>
      <c r="D273" s="24"/>
      <c r="E273" s="23"/>
      <c r="F273" s="23"/>
      <c r="G273" s="23"/>
      <c r="H273" s="23"/>
      <c r="I273" s="23"/>
      <c r="J273" s="25"/>
      <c r="K273" s="23"/>
      <c r="L273" s="23"/>
      <c r="M273" s="12"/>
      <c r="N273" t="s">
        <v>405</v>
      </c>
      <c r="O273" t="s">
        <v>405</v>
      </c>
    </row>
    <row r="274" spans="2:15" hidden="1" x14ac:dyDescent="0.25">
      <c r="B274" t="s">
        <v>405</v>
      </c>
      <c r="C274" s="23"/>
      <c r="D274" s="24"/>
      <c r="E274" s="23"/>
      <c r="F274" s="23"/>
      <c r="G274" s="23"/>
      <c r="H274" s="23"/>
      <c r="I274" s="23"/>
      <c r="J274" s="25"/>
      <c r="K274" s="23"/>
      <c r="L274" s="23"/>
      <c r="M274" s="12"/>
      <c r="N274" t="s">
        <v>405</v>
      </c>
      <c r="O274" t="s">
        <v>405</v>
      </c>
    </row>
    <row r="275" spans="2:15" hidden="1" x14ac:dyDescent="0.25">
      <c r="B275" t="s">
        <v>405</v>
      </c>
      <c r="C275" s="23"/>
      <c r="D275" s="24"/>
      <c r="E275" s="23"/>
      <c r="F275" s="23"/>
      <c r="G275" s="23"/>
      <c r="H275" s="23"/>
      <c r="I275" s="23"/>
      <c r="J275" s="25"/>
      <c r="K275" s="23"/>
      <c r="L275" s="23"/>
      <c r="M275" s="12"/>
      <c r="N275" t="s">
        <v>405</v>
      </c>
      <c r="O275" t="s">
        <v>405</v>
      </c>
    </row>
    <row r="276" spans="2:15" hidden="1" x14ac:dyDescent="0.25">
      <c r="B276" t="s">
        <v>405</v>
      </c>
      <c r="C276" s="23"/>
      <c r="D276" s="24"/>
      <c r="E276" s="23"/>
      <c r="F276" s="23"/>
      <c r="G276" s="23"/>
      <c r="H276" s="23"/>
      <c r="I276" s="23"/>
      <c r="J276" s="25"/>
      <c r="K276" s="23"/>
      <c r="L276" s="23"/>
      <c r="M276" s="12"/>
      <c r="N276" t="s">
        <v>405</v>
      </c>
      <c r="O276" t="s">
        <v>405</v>
      </c>
    </row>
    <row r="277" spans="2:15" hidden="1" x14ac:dyDescent="0.25">
      <c r="B277" t="s">
        <v>405</v>
      </c>
      <c r="C277" s="23"/>
      <c r="D277" s="24"/>
      <c r="E277" s="23"/>
      <c r="F277" s="23"/>
      <c r="G277" s="23"/>
      <c r="H277" s="23"/>
      <c r="I277" s="23"/>
      <c r="J277" s="25"/>
      <c r="K277" s="23"/>
      <c r="L277" s="23"/>
      <c r="M277" s="12"/>
      <c r="N277" t="s">
        <v>405</v>
      </c>
      <c r="O277" t="s">
        <v>405</v>
      </c>
    </row>
    <row r="278" spans="2:15" hidden="1" x14ac:dyDescent="0.25">
      <c r="B278" t="s">
        <v>405</v>
      </c>
      <c r="C278" s="23"/>
      <c r="D278" s="24"/>
      <c r="E278" s="23"/>
      <c r="F278" s="23"/>
      <c r="G278" s="23"/>
      <c r="H278" s="23"/>
      <c r="I278" s="23"/>
      <c r="J278" s="25"/>
      <c r="K278" s="23"/>
      <c r="L278" s="23"/>
      <c r="M278" s="12"/>
      <c r="N278" t="s">
        <v>405</v>
      </c>
      <c r="O278" t="s">
        <v>405</v>
      </c>
    </row>
    <row r="279" spans="2:15" hidden="1" x14ac:dyDescent="0.25">
      <c r="B279" t="s">
        <v>405</v>
      </c>
      <c r="C279" s="23"/>
      <c r="D279" s="24"/>
      <c r="E279" s="23"/>
      <c r="F279" s="23"/>
      <c r="G279" s="23"/>
      <c r="H279" s="23"/>
      <c r="I279" s="23"/>
      <c r="J279" s="25"/>
      <c r="K279" s="23"/>
      <c r="L279" s="23"/>
      <c r="M279" s="12"/>
      <c r="N279" t="s">
        <v>405</v>
      </c>
      <c r="O279" t="s">
        <v>405</v>
      </c>
    </row>
    <row r="280" spans="2:15" hidden="1" x14ac:dyDescent="0.25">
      <c r="B280" t="s">
        <v>405</v>
      </c>
      <c r="C280" s="23"/>
      <c r="D280" s="24"/>
      <c r="E280" s="23"/>
      <c r="F280" s="23"/>
      <c r="G280" s="23"/>
      <c r="H280" s="23"/>
      <c r="I280" s="23"/>
      <c r="J280" s="25"/>
      <c r="K280" s="23"/>
      <c r="L280" s="23"/>
      <c r="M280" s="12"/>
      <c r="N280" t="s">
        <v>405</v>
      </c>
      <c r="O280" t="s">
        <v>405</v>
      </c>
    </row>
    <row r="281" spans="2:15" hidden="1" x14ac:dyDescent="0.25">
      <c r="B281" t="s">
        <v>405</v>
      </c>
      <c r="C281" s="23"/>
      <c r="D281" s="24"/>
      <c r="E281" s="23"/>
      <c r="F281" s="23"/>
      <c r="G281" s="23"/>
      <c r="H281" s="23"/>
      <c r="I281" s="23"/>
      <c r="J281" s="25"/>
      <c r="K281" s="23"/>
      <c r="L281" s="23"/>
      <c r="M281" s="12"/>
      <c r="N281" t="s">
        <v>405</v>
      </c>
      <c r="O281" t="s">
        <v>405</v>
      </c>
    </row>
    <row r="282" spans="2:15" hidden="1" x14ac:dyDescent="0.25">
      <c r="B282" t="s">
        <v>405</v>
      </c>
      <c r="C282" s="23"/>
      <c r="D282" s="24"/>
      <c r="E282" s="23"/>
      <c r="F282" s="23"/>
      <c r="G282" s="23"/>
      <c r="H282" s="23"/>
      <c r="I282" s="23"/>
      <c r="J282" s="25"/>
      <c r="K282" s="23"/>
      <c r="L282" s="23"/>
      <c r="M282" s="12"/>
      <c r="N282" t="s">
        <v>405</v>
      </c>
      <c r="O282" t="s">
        <v>405</v>
      </c>
    </row>
    <row r="283" spans="2:15" hidden="1" x14ac:dyDescent="0.25">
      <c r="B283" t="s">
        <v>405</v>
      </c>
      <c r="C283" s="23"/>
      <c r="D283" s="24"/>
      <c r="E283" s="23"/>
      <c r="F283" s="23"/>
      <c r="G283" s="23"/>
      <c r="H283" s="23"/>
      <c r="I283" s="23"/>
      <c r="J283" s="25"/>
      <c r="K283" s="23"/>
      <c r="L283" s="23"/>
      <c r="M283" s="12"/>
      <c r="N283" t="s">
        <v>405</v>
      </c>
      <c r="O283" t="s">
        <v>405</v>
      </c>
    </row>
    <row r="284" spans="2:15" hidden="1" x14ac:dyDescent="0.25">
      <c r="B284" t="s">
        <v>405</v>
      </c>
      <c r="C284" s="23"/>
      <c r="D284" s="24"/>
      <c r="E284" s="23"/>
      <c r="F284" s="23"/>
      <c r="G284" s="23"/>
      <c r="H284" s="23"/>
      <c r="I284" s="23"/>
      <c r="J284" s="25"/>
      <c r="K284" s="23"/>
      <c r="L284" s="23"/>
      <c r="M284" s="12"/>
      <c r="N284" t="s">
        <v>405</v>
      </c>
      <c r="O284" t="s">
        <v>405</v>
      </c>
    </row>
    <row r="285" spans="2:15" hidden="1" x14ac:dyDescent="0.25">
      <c r="B285" t="s">
        <v>405</v>
      </c>
      <c r="C285" s="23"/>
      <c r="D285" s="24"/>
      <c r="E285" s="23"/>
      <c r="F285" s="23"/>
      <c r="G285" s="23"/>
      <c r="H285" s="23"/>
      <c r="I285" s="23"/>
      <c r="J285" s="25"/>
      <c r="K285" s="23"/>
      <c r="L285" s="23"/>
      <c r="M285" s="12"/>
      <c r="N285" t="s">
        <v>405</v>
      </c>
      <c r="O285" t="s">
        <v>405</v>
      </c>
    </row>
    <row r="286" spans="2:15" hidden="1" x14ac:dyDescent="0.25">
      <c r="B286" t="s">
        <v>405</v>
      </c>
      <c r="C286" s="23"/>
      <c r="D286" s="24"/>
      <c r="E286" s="23"/>
      <c r="F286" s="23"/>
      <c r="G286" s="23"/>
      <c r="H286" s="23"/>
      <c r="I286" s="23"/>
      <c r="J286" s="25"/>
      <c r="K286" s="23"/>
      <c r="L286" s="23"/>
      <c r="M286" s="12"/>
      <c r="N286" t="s">
        <v>405</v>
      </c>
      <c r="O286" t="s">
        <v>405</v>
      </c>
    </row>
    <row r="287" spans="2:15" hidden="1" x14ac:dyDescent="0.25">
      <c r="B287" t="s">
        <v>405</v>
      </c>
      <c r="C287" s="23"/>
      <c r="D287" s="24"/>
      <c r="E287" s="23"/>
      <c r="F287" s="23"/>
      <c r="G287" s="23"/>
      <c r="H287" s="23"/>
      <c r="I287" s="23"/>
      <c r="J287" s="25"/>
      <c r="K287" s="23"/>
      <c r="L287" s="23"/>
      <c r="M287" s="12"/>
      <c r="N287" t="s">
        <v>405</v>
      </c>
      <c r="O287" t="s">
        <v>405</v>
      </c>
    </row>
    <row r="288" spans="2:15" hidden="1" x14ac:dyDescent="0.25">
      <c r="B288" t="s">
        <v>405</v>
      </c>
      <c r="C288" s="23"/>
      <c r="D288" s="24"/>
      <c r="E288" s="23"/>
      <c r="F288" s="23"/>
      <c r="G288" s="23"/>
      <c r="H288" s="23"/>
      <c r="I288" s="23"/>
      <c r="J288" s="25"/>
      <c r="K288" s="23"/>
      <c r="L288" s="23"/>
      <c r="M288" s="12"/>
      <c r="N288" t="s">
        <v>405</v>
      </c>
      <c r="O288" t="s">
        <v>405</v>
      </c>
    </row>
    <row r="289" spans="2:15" hidden="1" x14ac:dyDescent="0.25">
      <c r="B289" t="s">
        <v>405</v>
      </c>
      <c r="C289" s="23"/>
      <c r="D289" s="24"/>
      <c r="E289" s="23"/>
      <c r="F289" s="23"/>
      <c r="G289" s="23"/>
      <c r="H289" s="23"/>
      <c r="I289" s="23"/>
      <c r="J289" s="25"/>
      <c r="K289" s="23"/>
      <c r="L289" s="23"/>
      <c r="M289" s="12"/>
      <c r="N289" t="s">
        <v>405</v>
      </c>
      <c r="O289" t="s">
        <v>405</v>
      </c>
    </row>
    <row r="290" spans="2:15" hidden="1" x14ac:dyDescent="0.25">
      <c r="B290" t="s">
        <v>405</v>
      </c>
      <c r="C290" s="23"/>
      <c r="D290" s="24"/>
      <c r="E290" s="23"/>
      <c r="F290" s="23"/>
      <c r="G290" s="23"/>
      <c r="H290" s="23"/>
      <c r="I290" s="23"/>
      <c r="J290" s="25"/>
      <c r="K290" s="23"/>
      <c r="L290" s="23"/>
      <c r="M290" s="12"/>
      <c r="N290" t="s">
        <v>405</v>
      </c>
      <c r="O290" t="s">
        <v>405</v>
      </c>
    </row>
    <row r="291" spans="2:15" hidden="1" x14ac:dyDescent="0.25">
      <c r="B291" t="s">
        <v>405</v>
      </c>
      <c r="C291" s="23"/>
      <c r="D291" s="24"/>
      <c r="E291" s="23"/>
      <c r="F291" s="23"/>
      <c r="G291" s="23"/>
      <c r="H291" s="23"/>
      <c r="I291" s="23"/>
      <c r="J291" s="25"/>
      <c r="K291" s="23"/>
      <c r="L291" s="23"/>
      <c r="M291" s="12"/>
      <c r="N291" t="s">
        <v>405</v>
      </c>
      <c r="O291" t="s">
        <v>405</v>
      </c>
    </row>
    <row r="292" spans="2:15" hidden="1" x14ac:dyDescent="0.25">
      <c r="B292" t="s">
        <v>405</v>
      </c>
      <c r="C292" s="23"/>
      <c r="D292" s="24"/>
      <c r="E292" s="23"/>
      <c r="F292" s="23"/>
      <c r="G292" s="23"/>
      <c r="H292" s="23"/>
      <c r="I292" s="23"/>
      <c r="J292" s="25"/>
      <c r="K292" s="23"/>
      <c r="L292" s="23"/>
      <c r="M292" s="12"/>
      <c r="N292" t="s">
        <v>405</v>
      </c>
      <c r="O292" t="s">
        <v>405</v>
      </c>
    </row>
    <row r="293" spans="2:15" hidden="1" x14ac:dyDescent="0.25">
      <c r="B293" t="s">
        <v>405</v>
      </c>
      <c r="C293" s="23"/>
      <c r="D293" s="24"/>
      <c r="E293" s="23"/>
      <c r="F293" s="23"/>
      <c r="G293" s="23"/>
      <c r="H293" s="23"/>
      <c r="I293" s="23"/>
      <c r="J293" s="25"/>
      <c r="K293" s="23"/>
      <c r="L293" s="23"/>
      <c r="M293" s="12"/>
      <c r="N293" t="s">
        <v>405</v>
      </c>
      <c r="O293" t="s">
        <v>405</v>
      </c>
    </row>
    <row r="294" spans="2:15" hidden="1" x14ac:dyDescent="0.25">
      <c r="B294" t="s">
        <v>405</v>
      </c>
      <c r="C294" s="23"/>
      <c r="D294" s="24"/>
      <c r="E294" s="23"/>
      <c r="F294" s="23"/>
      <c r="G294" s="23"/>
      <c r="H294" s="23"/>
      <c r="I294" s="23"/>
      <c r="J294" s="25"/>
      <c r="K294" s="23"/>
      <c r="L294" s="23"/>
      <c r="M294" s="12"/>
      <c r="N294" t="s">
        <v>405</v>
      </c>
      <c r="O294" t="s">
        <v>405</v>
      </c>
    </row>
    <row r="295" spans="2:15" hidden="1" x14ac:dyDescent="0.25">
      <c r="B295" t="s">
        <v>405</v>
      </c>
      <c r="C295" s="23"/>
      <c r="D295" s="24"/>
      <c r="E295" s="23"/>
      <c r="F295" s="23"/>
      <c r="G295" s="23"/>
      <c r="H295" s="23"/>
      <c r="I295" s="23"/>
      <c r="J295" s="25"/>
      <c r="K295" s="23"/>
      <c r="L295" s="23"/>
      <c r="M295" s="12"/>
      <c r="N295" t="s">
        <v>405</v>
      </c>
      <c r="O295" t="s">
        <v>405</v>
      </c>
    </row>
    <row r="296" spans="2:15" hidden="1" x14ac:dyDescent="0.25">
      <c r="B296" t="s">
        <v>405</v>
      </c>
      <c r="C296" s="23"/>
      <c r="D296" s="24"/>
      <c r="E296" s="23"/>
      <c r="F296" s="23"/>
      <c r="G296" s="23"/>
      <c r="H296" s="23"/>
      <c r="I296" s="23"/>
      <c r="J296" s="25"/>
      <c r="K296" s="23"/>
      <c r="L296" s="23"/>
      <c r="M296" s="12"/>
      <c r="N296" t="s">
        <v>405</v>
      </c>
      <c r="O296" t="s">
        <v>405</v>
      </c>
    </row>
    <row r="297" spans="2:15" hidden="1" x14ac:dyDescent="0.25">
      <c r="B297" t="s">
        <v>405</v>
      </c>
      <c r="C297" s="23"/>
      <c r="D297" s="24"/>
      <c r="E297" s="23"/>
      <c r="F297" s="23"/>
      <c r="G297" s="23"/>
      <c r="H297" s="23"/>
      <c r="I297" s="23"/>
      <c r="J297" s="25"/>
      <c r="K297" s="23"/>
      <c r="L297" s="23"/>
      <c r="M297" s="12"/>
      <c r="N297" t="s">
        <v>405</v>
      </c>
      <c r="O297" t="s">
        <v>405</v>
      </c>
    </row>
    <row r="298" spans="2:15" hidden="1" x14ac:dyDescent="0.25">
      <c r="B298" t="s">
        <v>405</v>
      </c>
      <c r="C298" s="23"/>
      <c r="D298" s="24"/>
      <c r="E298" s="23"/>
      <c r="F298" s="23"/>
      <c r="G298" s="23"/>
      <c r="H298" s="23"/>
      <c r="I298" s="23"/>
      <c r="J298" s="25"/>
      <c r="K298" s="23"/>
      <c r="L298" s="23"/>
      <c r="M298" s="12"/>
      <c r="N298" t="s">
        <v>405</v>
      </c>
      <c r="O298" t="s">
        <v>405</v>
      </c>
    </row>
    <row r="299" spans="2:15" hidden="1" x14ac:dyDescent="0.25">
      <c r="B299" t="s">
        <v>405</v>
      </c>
      <c r="C299" s="23"/>
      <c r="D299" s="24"/>
      <c r="E299" s="23"/>
      <c r="F299" s="23"/>
      <c r="G299" s="23"/>
      <c r="H299" s="23"/>
      <c r="I299" s="23"/>
      <c r="J299" s="25"/>
      <c r="K299" s="23"/>
      <c r="L299" s="23"/>
      <c r="M299" s="12"/>
      <c r="N299" t="s">
        <v>405</v>
      </c>
      <c r="O299" t="s">
        <v>405</v>
      </c>
    </row>
    <row r="300" spans="2:15" hidden="1" x14ac:dyDescent="0.25">
      <c r="B300" t="s">
        <v>405</v>
      </c>
      <c r="C300" s="23"/>
      <c r="D300" s="24"/>
      <c r="E300" s="23"/>
      <c r="F300" s="23"/>
      <c r="G300" s="23"/>
      <c r="H300" s="23"/>
      <c r="I300" s="23"/>
      <c r="J300" s="25"/>
      <c r="K300" s="23"/>
      <c r="L300" s="23"/>
      <c r="M300" s="12"/>
      <c r="N300" t="s">
        <v>405</v>
      </c>
      <c r="O300" t="s">
        <v>405</v>
      </c>
    </row>
    <row r="301" spans="2:15" hidden="1" x14ac:dyDescent="0.25">
      <c r="B301" t="s">
        <v>405</v>
      </c>
      <c r="C301" s="23"/>
      <c r="D301" s="24"/>
      <c r="E301" s="23"/>
      <c r="F301" s="23"/>
      <c r="G301" s="23"/>
      <c r="H301" s="23"/>
      <c r="I301" s="23"/>
      <c r="J301" s="25"/>
      <c r="K301" s="23"/>
      <c r="L301" s="23"/>
      <c r="M301" s="12"/>
      <c r="N301" t="s">
        <v>405</v>
      </c>
      <c r="O301" t="s">
        <v>405</v>
      </c>
    </row>
    <row r="302" spans="2:15" hidden="1" x14ac:dyDescent="0.25">
      <c r="B302" t="s">
        <v>405</v>
      </c>
      <c r="C302" s="23"/>
      <c r="D302" s="24"/>
      <c r="E302" s="23"/>
      <c r="F302" s="23"/>
      <c r="G302" s="23"/>
      <c r="H302" s="23"/>
      <c r="I302" s="23"/>
      <c r="J302" s="25"/>
      <c r="K302" s="23"/>
      <c r="L302" s="23"/>
      <c r="M302" s="12"/>
      <c r="N302" t="s">
        <v>405</v>
      </c>
      <c r="O302" t="s">
        <v>405</v>
      </c>
    </row>
    <row r="303" spans="2:15" hidden="1" x14ac:dyDescent="0.25">
      <c r="B303" t="s">
        <v>405</v>
      </c>
      <c r="C303" s="23"/>
      <c r="D303" s="24"/>
      <c r="E303" s="23"/>
      <c r="F303" s="23"/>
      <c r="G303" s="23"/>
      <c r="H303" s="23"/>
      <c r="I303" s="23"/>
      <c r="J303" s="25"/>
      <c r="K303" s="23"/>
      <c r="L303" s="23"/>
      <c r="M303" s="12"/>
      <c r="N303" t="s">
        <v>405</v>
      </c>
      <c r="O303" t="s">
        <v>405</v>
      </c>
    </row>
    <row r="304" spans="2:15" hidden="1" x14ac:dyDescent="0.25">
      <c r="B304" t="s">
        <v>405</v>
      </c>
      <c r="C304" s="23"/>
      <c r="D304" s="24"/>
      <c r="E304" s="23"/>
      <c r="F304" s="23"/>
      <c r="G304" s="23"/>
      <c r="H304" s="23"/>
      <c r="I304" s="23"/>
      <c r="J304" s="25"/>
      <c r="K304" s="23"/>
      <c r="L304" s="23"/>
      <c r="M304" s="12"/>
      <c r="N304" t="s">
        <v>405</v>
      </c>
      <c r="O304" t="s">
        <v>405</v>
      </c>
    </row>
    <row r="305" spans="2:15" hidden="1" x14ac:dyDescent="0.25">
      <c r="B305" t="s">
        <v>405</v>
      </c>
      <c r="C305" s="23"/>
      <c r="D305" s="24"/>
      <c r="E305" s="23"/>
      <c r="F305" s="23"/>
      <c r="G305" s="23"/>
      <c r="H305" s="23"/>
      <c r="I305" s="23"/>
      <c r="J305" s="25"/>
      <c r="K305" s="23"/>
      <c r="L305" s="23"/>
      <c r="M305" s="12"/>
      <c r="N305" t="s">
        <v>405</v>
      </c>
      <c r="O305" t="s">
        <v>405</v>
      </c>
    </row>
    <row r="306" spans="2:15" hidden="1" x14ac:dyDescent="0.25">
      <c r="B306" t="s">
        <v>405</v>
      </c>
      <c r="C306" s="23"/>
      <c r="D306" s="24"/>
      <c r="E306" s="23"/>
      <c r="F306" s="23"/>
      <c r="G306" s="23"/>
      <c r="H306" s="23"/>
      <c r="I306" s="23"/>
      <c r="J306" s="25"/>
      <c r="K306" s="23"/>
      <c r="L306" s="23"/>
      <c r="M306" s="12"/>
      <c r="N306" t="s">
        <v>405</v>
      </c>
      <c r="O306" t="s">
        <v>405</v>
      </c>
    </row>
    <row r="307" spans="2:15" hidden="1" x14ac:dyDescent="0.25">
      <c r="B307" t="s">
        <v>405</v>
      </c>
      <c r="C307" s="23"/>
      <c r="D307" s="24"/>
      <c r="E307" s="23"/>
      <c r="F307" s="23"/>
      <c r="G307" s="23"/>
      <c r="H307" s="23"/>
      <c r="I307" s="23"/>
      <c r="J307" s="25"/>
      <c r="K307" s="23"/>
      <c r="L307" s="23"/>
      <c r="M307" s="12"/>
      <c r="N307" t="s">
        <v>405</v>
      </c>
      <c r="O307" t="s">
        <v>405</v>
      </c>
    </row>
    <row r="308" spans="2:15" hidden="1" x14ac:dyDescent="0.25">
      <c r="B308" t="s">
        <v>405</v>
      </c>
      <c r="C308" s="23"/>
      <c r="D308" s="24"/>
      <c r="E308" s="23"/>
      <c r="F308" s="23"/>
      <c r="G308" s="23"/>
      <c r="H308" s="23"/>
      <c r="I308" s="23"/>
      <c r="J308" s="25"/>
      <c r="K308" s="23"/>
      <c r="L308" s="23"/>
      <c r="M308" s="12"/>
      <c r="N308" t="s">
        <v>405</v>
      </c>
      <c r="O308" t="s">
        <v>405</v>
      </c>
    </row>
    <row r="309" spans="2:15" hidden="1" x14ac:dyDescent="0.25">
      <c r="B309" t="s">
        <v>405</v>
      </c>
      <c r="C309" s="23"/>
      <c r="D309" s="24"/>
      <c r="E309" s="23"/>
      <c r="F309" s="23"/>
      <c r="G309" s="23"/>
      <c r="H309" s="23"/>
      <c r="I309" s="23"/>
      <c r="J309" s="25"/>
      <c r="K309" s="23"/>
      <c r="L309" s="23"/>
      <c r="M309" s="12"/>
      <c r="N309" t="s">
        <v>405</v>
      </c>
      <c r="O309" t="s">
        <v>405</v>
      </c>
    </row>
    <row r="310" spans="2:15" hidden="1" x14ac:dyDescent="0.25">
      <c r="B310" t="s">
        <v>405</v>
      </c>
      <c r="C310" s="23"/>
      <c r="D310" s="24"/>
      <c r="E310" s="23"/>
      <c r="F310" s="23"/>
      <c r="G310" s="23"/>
      <c r="H310" s="23"/>
      <c r="I310" s="23"/>
      <c r="J310" s="25"/>
      <c r="K310" s="23"/>
      <c r="L310" s="23"/>
      <c r="M310" s="12"/>
      <c r="N310" t="s">
        <v>405</v>
      </c>
      <c r="O310" t="s">
        <v>405</v>
      </c>
    </row>
    <row r="311" spans="2:15" hidden="1" x14ac:dyDescent="0.25">
      <c r="B311" t="s">
        <v>405</v>
      </c>
      <c r="C311" s="23"/>
      <c r="D311" s="24"/>
      <c r="E311" s="23"/>
      <c r="F311" s="23"/>
      <c r="G311" s="23"/>
      <c r="H311" s="23"/>
      <c r="I311" s="23"/>
      <c r="J311" s="25"/>
      <c r="K311" s="23"/>
      <c r="L311" s="23"/>
      <c r="M311" s="12"/>
      <c r="N311" t="s">
        <v>405</v>
      </c>
      <c r="O311" t="s">
        <v>405</v>
      </c>
    </row>
    <row r="312" spans="2:15" hidden="1" x14ac:dyDescent="0.25">
      <c r="B312" t="s">
        <v>405</v>
      </c>
      <c r="C312" s="23"/>
      <c r="D312" s="24"/>
      <c r="E312" s="23"/>
      <c r="F312" s="23"/>
      <c r="G312" s="23"/>
      <c r="H312" s="23"/>
      <c r="I312" s="23"/>
      <c r="J312" s="25"/>
      <c r="K312" s="23"/>
      <c r="L312" s="23"/>
      <c r="M312" s="12"/>
      <c r="N312" t="s">
        <v>405</v>
      </c>
      <c r="O312" t="s">
        <v>405</v>
      </c>
    </row>
    <row r="313" spans="2:15" hidden="1" x14ac:dyDescent="0.25">
      <c r="B313" t="s">
        <v>405</v>
      </c>
      <c r="C313" s="23"/>
      <c r="D313" s="24"/>
      <c r="E313" s="23"/>
      <c r="F313" s="23"/>
      <c r="G313" s="23"/>
      <c r="H313" s="23"/>
      <c r="I313" s="23"/>
      <c r="J313" s="25"/>
      <c r="K313" s="23"/>
      <c r="L313" s="23"/>
      <c r="M313" s="12"/>
      <c r="N313" t="s">
        <v>405</v>
      </c>
      <c r="O313" t="s">
        <v>405</v>
      </c>
    </row>
    <row r="314" spans="2:15" hidden="1" x14ac:dyDescent="0.25">
      <c r="B314" t="s">
        <v>405</v>
      </c>
      <c r="C314" s="23"/>
      <c r="D314" s="24"/>
      <c r="E314" s="23"/>
      <c r="F314" s="23"/>
      <c r="G314" s="23"/>
      <c r="H314" s="23"/>
      <c r="I314" s="23"/>
      <c r="J314" s="25"/>
      <c r="K314" s="23"/>
      <c r="L314" s="23"/>
      <c r="M314" s="12"/>
      <c r="N314" t="s">
        <v>405</v>
      </c>
      <c r="O314" t="s">
        <v>405</v>
      </c>
    </row>
    <row r="315" spans="2:15" hidden="1" x14ac:dyDescent="0.25">
      <c r="B315" t="s">
        <v>405</v>
      </c>
      <c r="C315" s="23"/>
      <c r="D315" s="24"/>
      <c r="E315" s="23"/>
      <c r="F315" s="23"/>
      <c r="G315" s="23"/>
      <c r="H315" s="23"/>
      <c r="I315" s="23"/>
      <c r="J315" s="25"/>
      <c r="K315" s="23"/>
      <c r="L315" s="23"/>
      <c r="M315" s="12"/>
      <c r="N315" t="s">
        <v>405</v>
      </c>
      <c r="O315" t="s">
        <v>405</v>
      </c>
    </row>
    <row r="316" spans="2:15" hidden="1" x14ac:dyDescent="0.25">
      <c r="B316" t="s">
        <v>405</v>
      </c>
      <c r="C316" s="23"/>
      <c r="D316" s="24"/>
      <c r="E316" s="23"/>
      <c r="F316" s="23"/>
      <c r="G316" s="23"/>
      <c r="H316" s="23"/>
      <c r="I316" s="23"/>
      <c r="J316" s="25"/>
      <c r="K316" s="23"/>
      <c r="L316" s="23"/>
      <c r="M316" s="12"/>
      <c r="N316" t="s">
        <v>405</v>
      </c>
      <c r="O316" t="s">
        <v>405</v>
      </c>
    </row>
    <row r="317" spans="2:15" hidden="1" x14ac:dyDescent="0.25">
      <c r="B317" t="s">
        <v>405</v>
      </c>
      <c r="C317" s="23"/>
      <c r="D317" s="24"/>
      <c r="E317" s="23"/>
      <c r="F317" s="23"/>
      <c r="G317" s="23"/>
      <c r="H317" s="23"/>
      <c r="I317" s="23"/>
      <c r="J317" s="25"/>
      <c r="K317" s="23"/>
      <c r="L317" s="23"/>
      <c r="M317" s="12"/>
      <c r="N317" t="s">
        <v>405</v>
      </c>
      <c r="O317" t="s">
        <v>405</v>
      </c>
    </row>
    <row r="318" spans="2:15" hidden="1" x14ac:dyDescent="0.25">
      <c r="B318" t="s">
        <v>405</v>
      </c>
      <c r="C318" s="23"/>
      <c r="D318" s="24"/>
      <c r="E318" s="23"/>
      <c r="F318" s="23"/>
      <c r="G318" s="23"/>
      <c r="H318" s="23"/>
      <c r="I318" s="23"/>
      <c r="J318" s="25"/>
      <c r="K318" s="23"/>
      <c r="L318" s="23"/>
      <c r="M318" s="12"/>
      <c r="N318" t="s">
        <v>405</v>
      </c>
      <c r="O318" t="s">
        <v>405</v>
      </c>
    </row>
    <row r="319" spans="2:15" hidden="1" x14ac:dyDescent="0.25">
      <c r="B319" t="s">
        <v>405</v>
      </c>
      <c r="C319" s="23"/>
      <c r="D319" s="24"/>
      <c r="E319" s="23"/>
      <c r="F319" s="23"/>
      <c r="G319" s="23"/>
      <c r="H319" s="23"/>
      <c r="I319" s="23"/>
      <c r="J319" s="25"/>
      <c r="K319" s="23"/>
      <c r="L319" s="23"/>
      <c r="M319" s="12"/>
      <c r="N319" t="s">
        <v>405</v>
      </c>
      <c r="O319" t="s">
        <v>405</v>
      </c>
    </row>
    <row r="320" spans="2:15" hidden="1" x14ac:dyDescent="0.25">
      <c r="B320" t="s">
        <v>405</v>
      </c>
      <c r="C320" s="23"/>
      <c r="D320" s="24"/>
      <c r="E320" s="23"/>
      <c r="F320" s="23"/>
      <c r="G320" s="23"/>
      <c r="H320" s="23"/>
      <c r="I320" s="23"/>
      <c r="J320" s="25"/>
      <c r="K320" s="23"/>
      <c r="L320" s="23"/>
      <c r="M320" s="12"/>
      <c r="N320" t="s">
        <v>405</v>
      </c>
      <c r="O320" t="s">
        <v>405</v>
      </c>
    </row>
    <row r="321" spans="2:15" hidden="1" x14ac:dyDescent="0.25">
      <c r="B321" t="s">
        <v>405</v>
      </c>
      <c r="C321" s="23"/>
      <c r="D321" s="24"/>
      <c r="E321" s="23"/>
      <c r="F321" s="23"/>
      <c r="G321" s="23"/>
      <c r="H321" s="23"/>
      <c r="I321" s="23"/>
      <c r="J321" s="25"/>
      <c r="K321" s="23"/>
      <c r="L321" s="23"/>
      <c r="M321" s="12"/>
      <c r="N321" t="s">
        <v>405</v>
      </c>
      <c r="O321" t="s">
        <v>405</v>
      </c>
    </row>
    <row r="322" spans="2:15" hidden="1" x14ac:dyDescent="0.25">
      <c r="B322" t="s">
        <v>405</v>
      </c>
      <c r="C322" s="23"/>
      <c r="D322" s="24"/>
      <c r="E322" s="23"/>
      <c r="F322" s="23"/>
      <c r="G322" s="23"/>
      <c r="H322" s="23"/>
      <c r="I322" s="23"/>
      <c r="J322" s="25"/>
      <c r="K322" s="23"/>
      <c r="L322" s="23"/>
      <c r="M322" s="12"/>
      <c r="N322" t="s">
        <v>405</v>
      </c>
      <c r="O322" t="s">
        <v>405</v>
      </c>
    </row>
    <row r="323" spans="2:15" hidden="1" x14ac:dyDescent="0.25">
      <c r="B323" t="s">
        <v>405</v>
      </c>
      <c r="C323" s="23"/>
      <c r="D323" s="24"/>
      <c r="E323" s="23"/>
      <c r="F323" s="23"/>
      <c r="G323" s="23"/>
      <c r="H323" s="23"/>
      <c r="I323" s="23"/>
      <c r="J323" s="25"/>
      <c r="K323" s="23"/>
      <c r="L323" s="23"/>
      <c r="M323" s="12"/>
      <c r="N323" t="s">
        <v>405</v>
      </c>
      <c r="O323" t="s">
        <v>405</v>
      </c>
    </row>
    <row r="324" spans="2:15" hidden="1" x14ac:dyDescent="0.25">
      <c r="B324" t="s">
        <v>405</v>
      </c>
      <c r="C324" s="23"/>
      <c r="D324" s="24"/>
      <c r="E324" s="23"/>
      <c r="F324" s="23"/>
      <c r="G324" s="23"/>
      <c r="H324" s="23"/>
      <c r="I324" s="23"/>
      <c r="J324" s="25"/>
      <c r="K324" s="23"/>
      <c r="L324" s="23"/>
      <c r="M324" s="12"/>
      <c r="N324" t="s">
        <v>405</v>
      </c>
      <c r="O324" t="s">
        <v>405</v>
      </c>
    </row>
    <row r="325" spans="2:15" hidden="1" x14ac:dyDescent="0.25">
      <c r="B325" t="s">
        <v>405</v>
      </c>
      <c r="C325" s="23"/>
      <c r="D325" s="24"/>
      <c r="E325" s="23"/>
      <c r="F325" s="23"/>
      <c r="G325" s="23"/>
      <c r="H325" s="23"/>
      <c r="I325" s="23"/>
      <c r="J325" s="25"/>
      <c r="K325" s="23"/>
      <c r="L325" s="23"/>
      <c r="M325" s="12"/>
      <c r="N325" t="s">
        <v>405</v>
      </c>
      <c r="O325" t="s">
        <v>405</v>
      </c>
    </row>
    <row r="326" spans="2:15" hidden="1" x14ac:dyDescent="0.25">
      <c r="B326" t="s">
        <v>405</v>
      </c>
      <c r="C326" s="23"/>
      <c r="D326" s="24"/>
      <c r="E326" s="23"/>
      <c r="F326" s="23"/>
      <c r="G326" s="23"/>
      <c r="H326" s="23"/>
      <c r="I326" s="23"/>
      <c r="J326" s="25"/>
      <c r="K326" s="23"/>
      <c r="L326" s="23"/>
      <c r="M326" s="12"/>
      <c r="N326" t="s">
        <v>405</v>
      </c>
      <c r="O326" t="s">
        <v>405</v>
      </c>
    </row>
    <row r="327" spans="2:15" hidden="1" x14ac:dyDescent="0.25">
      <c r="B327" t="s">
        <v>405</v>
      </c>
      <c r="C327" s="23"/>
      <c r="D327" s="24"/>
      <c r="E327" s="23"/>
      <c r="F327" s="23"/>
      <c r="G327" s="23"/>
      <c r="H327" s="23"/>
      <c r="I327" s="23"/>
      <c r="J327" s="25"/>
      <c r="K327" s="23"/>
      <c r="L327" s="23"/>
      <c r="M327" s="12"/>
      <c r="N327" t="s">
        <v>405</v>
      </c>
      <c r="O327" t="s">
        <v>405</v>
      </c>
    </row>
    <row r="328" spans="2:15" hidden="1" x14ac:dyDescent="0.25">
      <c r="B328" t="s">
        <v>405</v>
      </c>
      <c r="C328" s="23"/>
      <c r="D328" s="24"/>
      <c r="E328" s="23"/>
      <c r="F328" s="23"/>
      <c r="G328" s="23"/>
      <c r="H328" s="23"/>
      <c r="I328" s="23"/>
      <c r="J328" s="25"/>
      <c r="K328" s="23"/>
      <c r="L328" s="23"/>
      <c r="M328" s="12"/>
      <c r="N328" t="s">
        <v>405</v>
      </c>
      <c r="O328" t="s">
        <v>405</v>
      </c>
    </row>
    <row r="329" spans="2:15" hidden="1" x14ac:dyDescent="0.25">
      <c r="B329" t="s">
        <v>405</v>
      </c>
      <c r="C329" s="23"/>
      <c r="D329" s="24"/>
      <c r="E329" s="23"/>
      <c r="F329" s="23"/>
      <c r="G329" s="23"/>
      <c r="H329" s="23"/>
      <c r="I329" s="23"/>
      <c r="J329" s="25"/>
      <c r="K329" s="23"/>
      <c r="L329" s="23"/>
      <c r="M329" s="12"/>
      <c r="N329" t="s">
        <v>405</v>
      </c>
      <c r="O329" t="s">
        <v>405</v>
      </c>
    </row>
    <row r="330" spans="2:15" hidden="1" x14ac:dyDescent="0.25">
      <c r="B330" t="s">
        <v>405</v>
      </c>
      <c r="C330" s="23"/>
      <c r="D330" s="24"/>
      <c r="E330" s="23"/>
      <c r="F330" s="23"/>
      <c r="G330" s="23"/>
      <c r="H330" s="23"/>
      <c r="I330" s="23"/>
      <c r="J330" s="25"/>
      <c r="K330" s="23"/>
      <c r="L330" s="23"/>
      <c r="M330" s="12"/>
      <c r="N330" t="s">
        <v>405</v>
      </c>
      <c r="O330" t="s">
        <v>405</v>
      </c>
    </row>
    <row r="331" spans="2:15" hidden="1" x14ac:dyDescent="0.25">
      <c r="B331" t="s">
        <v>405</v>
      </c>
      <c r="C331" s="23"/>
      <c r="D331" s="24"/>
      <c r="E331" s="23"/>
      <c r="F331" s="23"/>
      <c r="G331" s="23"/>
      <c r="H331" s="23"/>
      <c r="I331" s="23"/>
      <c r="J331" s="25"/>
      <c r="K331" s="23"/>
      <c r="L331" s="23"/>
      <c r="M331" s="12"/>
      <c r="N331" t="s">
        <v>405</v>
      </c>
      <c r="O331" t="s">
        <v>405</v>
      </c>
    </row>
    <row r="332" spans="2:15" hidden="1" x14ac:dyDescent="0.25">
      <c r="B332" t="s">
        <v>405</v>
      </c>
      <c r="C332" s="23"/>
      <c r="D332" s="24"/>
      <c r="E332" s="23"/>
      <c r="F332" s="23"/>
      <c r="G332" s="23"/>
      <c r="H332" s="23"/>
      <c r="I332" s="23"/>
      <c r="J332" s="25"/>
      <c r="K332" s="23"/>
      <c r="L332" s="23"/>
      <c r="M332" s="12"/>
      <c r="N332" t="s">
        <v>405</v>
      </c>
      <c r="O332" t="s">
        <v>405</v>
      </c>
    </row>
    <row r="333" spans="2:15" hidden="1" x14ac:dyDescent="0.25">
      <c r="B333" t="s">
        <v>405</v>
      </c>
      <c r="C333" s="23"/>
      <c r="D333" s="24"/>
      <c r="E333" s="23"/>
      <c r="F333" s="23"/>
      <c r="G333" s="23"/>
      <c r="H333" s="23"/>
      <c r="I333" s="23"/>
      <c r="J333" s="25"/>
      <c r="K333" s="23"/>
      <c r="L333" s="23"/>
      <c r="M333" s="12"/>
      <c r="N333" t="s">
        <v>405</v>
      </c>
      <c r="O333" t="s">
        <v>405</v>
      </c>
    </row>
    <row r="334" spans="2:15" hidden="1" x14ac:dyDescent="0.25">
      <c r="B334" t="s">
        <v>405</v>
      </c>
      <c r="C334" s="23"/>
      <c r="D334" s="24"/>
      <c r="E334" s="23"/>
      <c r="F334" s="23"/>
      <c r="G334" s="23"/>
      <c r="H334" s="23"/>
      <c r="I334" s="23"/>
      <c r="J334" s="25"/>
      <c r="K334" s="23"/>
      <c r="L334" s="23"/>
      <c r="M334" s="12"/>
      <c r="N334" t="s">
        <v>405</v>
      </c>
      <c r="O334" t="s">
        <v>405</v>
      </c>
    </row>
    <row r="335" spans="2:15" hidden="1" x14ac:dyDescent="0.25">
      <c r="B335" t="s">
        <v>405</v>
      </c>
      <c r="C335" s="23"/>
      <c r="D335" s="24"/>
      <c r="E335" s="23"/>
      <c r="F335" s="23"/>
      <c r="G335" s="23"/>
      <c r="H335" s="23"/>
      <c r="I335" s="23"/>
      <c r="J335" s="25"/>
      <c r="K335" s="23"/>
      <c r="L335" s="23"/>
      <c r="M335" s="12"/>
      <c r="N335" t="s">
        <v>405</v>
      </c>
      <c r="O335" t="s">
        <v>405</v>
      </c>
    </row>
    <row r="336" spans="2:15" hidden="1" x14ac:dyDescent="0.25">
      <c r="B336" t="s">
        <v>405</v>
      </c>
      <c r="C336" s="23"/>
      <c r="D336" s="24"/>
      <c r="E336" s="23"/>
      <c r="F336" s="23"/>
      <c r="G336" s="23"/>
      <c r="H336" s="23"/>
      <c r="I336" s="23"/>
      <c r="J336" s="25"/>
      <c r="K336" s="23"/>
      <c r="L336" s="23"/>
      <c r="M336" s="12"/>
      <c r="N336" t="s">
        <v>405</v>
      </c>
      <c r="O336" t="s">
        <v>405</v>
      </c>
    </row>
    <row r="337" spans="2:15" hidden="1" x14ac:dyDescent="0.25">
      <c r="B337" t="s">
        <v>405</v>
      </c>
      <c r="C337" s="23"/>
      <c r="D337" s="24"/>
      <c r="E337" s="23"/>
      <c r="F337" s="23"/>
      <c r="G337" s="23"/>
      <c r="H337" s="23"/>
      <c r="I337" s="23"/>
      <c r="J337" s="25"/>
      <c r="K337" s="23"/>
      <c r="L337" s="23"/>
      <c r="M337" s="12"/>
      <c r="N337" t="s">
        <v>405</v>
      </c>
      <c r="O337" t="s">
        <v>405</v>
      </c>
    </row>
    <row r="338" spans="2:15" hidden="1" x14ac:dyDescent="0.25">
      <c r="B338" t="s">
        <v>405</v>
      </c>
      <c r="C338" s="23"/>
      <c r="D338" s="24"/>
      <c r="E338" s="23"/>
      <c r="F338" s="23"/>
      <c r="G338" s="23"/>
      <c r="H338" s="23"/>
      <c r="I338" s="23"/>
      <c r="J338" s="25"/>
      <c r="K338" s="23"/>
      <c r="L338" s="23"/>
      <c r="M338" s="12"/>
      <c r="N338" t="s">
        <v>405</v>
      </c>
      <c r="O338" t="s">
        <v>405</v>
      </c>
    </row>
    <row r="339" spans="2:15" hidden="1" x14ac:dyDescent="0.25">
      <c r="B339" t="s">
        <v>405</v>
      </c>
      <c r="C339" s="23"/>
      <c r="D339" s="24"/>
      <c r="E339" s="23"/>
      <c r="F339" s="23"/>
      <c r="G339" s="23"/>
      <c r="H339" s="23"/>
      <c r="I339" s="23"/>
      <c r="J339" s="25"/>
      <c r="K339" s="23"/>
      <c r="L339" s="23"/>
      <c r="M339" s="12"/>
      <c r="N339" t="s">
        <v>405</v>
      </c>
      <c r="O339" t="s">
        <v>405</v>
      </c>
    </row>
    <row r="340" spans="2:15" hidden="1" x14ac:dyDescent="0.25">
      <c r="B340" t="s">
        <v>405</v>
      </c>
      <c r="C340" s="23"/>
      <c r="D340" s="24"/>
      <c r="E340" s="23"/>
      <c r="F340" s="23"/>
      <c r="G340" s="23"/>
      <c r="H340" s="23"/>
      <c r="I340" s="23"/>
      <c r="J340" s="25"/>
      <c r="K340" s="23"/>
      <c r="L340" s="23"/>
      <c r="M340" s="12"/>
      <c r="N340" t="s">
        <v>405</v>
      </c>
      <c r="O340" t="s">
        <v>405</v>
      </c>
    </row>
    <row r="341" spans="2:15" hidden="1" x14ac:dyDescent="0.25">
      <c r="B341" t="s">
        <v>405</v>
      </c>
      <c r="C341" s="23"/>
      <c r="D341" s="24"/>
      <c r="E341" s="23"/>
      <c r="F341" s="23"/>
      <c r="G341" s="23"/>
      <c r="H341" s="23"/>
      <c r="I341" s="23"/>
      <c r="J341" s="25"/>
      <c r="K341" s="23"/>
      <c r="L341" s="23"/>
      <c r="M341" s="12"/>
      <c r="N341" t="s">
        <v>405</v>
      </c>
      <c r="O341" t="s">
        <v>405</v>
      </c>
    </row>
    <row r="342" spans="2:15" hidden="1" x14ac:dyDescent="0.25">
      <c r="B342" t="s">
        <v>405</v>
      </c>
      <c r="C342" s="23"/>
      <c r="D342" s="24"/>
      <c r="E342" s="23"/>
      <c r="F342" s="23"/>
      <c r="G342" s="23"/>
      <c r="H342" s="23"/>
      <c r="I342" s="23"/>
      <c r="J342" s="25"/>
      <c r="K342" s="23"/>
      <c r="L342" s="23"/>
      <c r="M342" s="12"/>
      <c r="N342" t="s">
        <v>405</v>
      </c>
      <c r="O342" t="s">
        <v>405</v>
      </c>
    </row>
    <row r="343" spans="2:15" hidden="1" x14ac:dyDescent="0.25">
      <c r="B343" t="s">
        <v>405</v>
      </c>
      <c r="C343" s="23"/>
      <c r="D343" s="24"/>
      <c r="E343" s="23"/>
      <c r="F343" s="23"/>
      <c r="G343" s="23"/>
      <c r="H343" s="23"/>
      <c r="I343" s="23"/>
      <c r="J343" s="25"/>
      <c r="K343" s="23"/>
      <c r="L343" s="23"/>
      <c r="M343" s="12"/>
      <c r="N343" t="s">
        <v>405</v>
      </c>
      <c r="O343" t="s">
        <v>405</v>
      </c>
    </row>
    <row r="344" spans="2:15" hidden="1" x14ac:dyDescent="0.25">
      <c r="B344" t="s">
        <v>405</v>
      </c>
      <c r="C344" s="23"/>
      <c r="D344" s="24"/>
      <c r="E344" s="23"/>
      <c r="F344" s="23"/>
      <c r="G344" s="23"/>
      <c r="H344" s="23"/>
      <c r="I344" s="23"/>
      <c r="J344" s="25"/>
      <c r="K344" s="23"/>
      <c r="L344" s="23"/>
      <c r="M344" s="12"/>
      <c r="N344" t="s">
        <v>405</v>
      </c>
      <c r="O344" t="s">
        <v>405</v>
      </c>
    </row>
    <row r="345" spans="2:15" hidden="1" x14ac:dyDescent="0.25">
      <c r="B345" t="s">
        <v>405</v>
      </c>
      <c r="C345" s="23"/>
      <c r="D345" s="24"/>
      <c r="E345" s="23"/>
      <c r="F345" s="23"/>
      <c r="G345" s="23"/>
      <c r="H345" s="23"/>
      <c r="I345" s="23"/>
      <c r="J345" s="25"/>
      <c r="K345" s="23"/>
      <c r="L345" s="23"/>
      <c r="M345" s="12"/>
      <c r="N345" t="s">
        <v>405</v>
      </c>
      <c r="O345" t="s">
        <v>405</v>
      </c>
    </row>
    <row r="346" spans="2:15" hidden="1" x14ac:dyDescent="0.25">
      <c r="B346" t="s">
        <v>405</v>
      </c>
      <c r="C346" s="23"/>
      <c r="D346" s="24"/>
      <c r="E346" s="23"/>
      <c r="F346" s="23"/>
      <c r="G346" s="23"/>
      <c r="H346" s="23"/>
      <c r="I346" s="23"/>
      <c r="J346" s="25"/>
      <c r="K346" s="23"/>
      <c r="L346" s="23"/>
      <c r="M346" s="12"/>
      <c r="N346" t="s">
        <v>405</v>
      </c>
      <c r="O346" t="s">
        <v>405</v>
      </c>
    </row>
    <row r="347" spans="2:15" hidden="1" x14ac:dyDescent="0.25">
      <c r="B347" t="s">
        <v>405</v>
      </c>
      <c r="C347" s="23"/>
      <c r="D347" s="24"/>
      <c r="E347" s="23"/>
      <c r="F347" s="23"/>
      <c r="G347" s="23"/>
      <c r="H347" s="23"/>
      <c r="I347" s="23"/>
      <c r="J347" s="25"/>
      <c r="K347" s="23"/>
      <c r="L347" s="23"/>
      <c r="M347" s="12"/>
      <c r="N347" t="s">
        <v>405</v>
      </c>
      <c r="O347" t="s">
        <v>405</v>
      </c>
    </row>
    <row r="348" spans="2:15" hidden="1" x14ac:dyDescent="0.25">
      <c r="B348" t="s">
        <v>405</v>
      </c>
      <c r="C348" s="23"/>
      <c r="D348" s="24"/>
      <c r="E348" s="23"/>
      <c r="F348" s="23"/>
      <c r="G348" s="23"/>
      <c r="H348" s="23"/>
      <c r="I348" s="23"/>
      <c r="J348" s="25"/>
      <c r="K348" s="23"/>
      <c r="L348" s="23"/>
      <c r="M348" s="12"/>
      <c r="N348" t="s">
        <v>405</v>
      </c>
      <c r="O348" t="s">
        <v>405</v>
      </c>
    </row>
    <row r="349" spans="2:15" hidden="1" x14ac:dyDescent="0.25">
      <c r="B349" t="s">
        <v>405</v>
      </c>
      <c r="C349" s="23"/>
      <c r="D349" s="24"/>
      <c r="E349" s="23"/>
      <c r="F349" s="23"/>
      <c r="G349" s="23"/>
      <c r="H349" s="23"/>
      <c r="I349" s="23"/>
      <c r="J349" s="25"/>
      <c r="K349" s="23"/>
      <c r="L349" s="23"/>
      <c r="M349" s="12"/>
      <c r="N349" t="s">
        <v>405</v>
      </c>
      <c r="O349" t="s">
        <v>405</v>
      </c>
    </row>
    <row r="350" spans="2:15" hidden="1" x14ac:dyDescent="0.25">
      <c r="B350" t="s">
        <v>405</v>
      </c>
      <c r="C350" s="23"/>
      <c r="D350" s="24"/>
      <c r="E350" s="23"/>
      <c r="F350" s="23"/>
      <c r="G350" s="23"/>
      <c r="H350" s="23"/>
      <c r="I350" s="23"/>
      <c r="J350" s="25"/>
      <c r="K350" s="23"/>
      <c r="L350" s="23"/>
      <c r="M350" s="12"/>
      <c r="N350" t="s">
        <v>405</v>
      </c>
      <c r="O350" t="s">
        <v>405</v>
      </c>
    </row>
    <row r="351" spans="2:15" hidden="1" x14ac:dyDescent="0.25">
      <c r="B351" t="s">
        <v>405</v>
      </c>
      <c r="C351" s="23"/>
      <c r="D351" s="24"/>
      <c r="E351" s="23"/>
      <c r="F351" s="23"/>
      <c r="G351" s="23"/>
      <c r="H351" s="23"/>
      <c r="I351" s="23"/>
      <c r="J351" s="25"/>
      <c r="K351" s="23"/>
      <c r="L351" s="23"/>
      <c r="M351" s="12"/>
      <c r="N351" t="s">
        <v>405</v>
      </c>
      <c r="O351" t="s">
        <v>405</v>
      </c>
    </row>
    <row r="352" spans="2:15" hidden="1" x14ac:dyDescent="0.25">
      <c r="B352" t="s">
        <v>405</v>
      </c>
      <c r="C352" s="23"/>
      <c r="D352" s="24"/>
      <c r="E352" s="23"/>
      <c r="F352" s="23"/>
      <c r="G352" s="23"/>
      <c r="H352" s="23"/>
      <c r="I352" s="23"/>
      <c r="J352" s="25"/>
      <c r="K352" s="23"/>
      <c r="L352" s="23"/>
      <c r="M352" s="12"/>
      <c r="N352" t="s">
        <v>405</v>
      </c>
      <c r="O352" t="s">
        <v>405</v>
      </c>
    </row>
    <row r="353" spans="2:15" hidden="1" x14ac:dyDescent="0.25">
      <c r="B353" t="s">
        <v>405</v>
      </c>
      <c r="C353" s="23"/>
      <c r="D353" s="24"/>
      <c r="E353" s="23"/>
      <c r="F353" s="23"/>
      <c r="G353" s="23"/>
      <c r="H353" s="23"/>
      <c r="I353" s="23"/>
      <c r="J353" s="25"/>
      <c r="K353" s="23"/>
      <c r="L353" s="23"/>
      <c r="M353" s="12"/>
      <c r="N353" t="s">
        <v>405</v>
      </c>
      <c r="O353" t="s">
        <v>405</v>
      </c>
    </row>
    <row r="354" spans="2:15" hidden="1" x14ac:dyDescent="0.25">
      <c r="B354" t="s">
        <v>405</v>
      </c>
      <c r="C354" s="23"/>
      <c r="D354" s="24"/>
      <c r="E354" s="23"/>
      <c r="F354" s="23"/>
      <c r="G354" s="23"/>
      <c r="H354" s="23"/>
      <c r="I354" s="23"/>
      <c r="J354" s="25"/>
      <c r="K354" s="23"/>
      <c r="L354" s="23"/>
      <c r="M354" s="12"/>
      <c r="N354" t="s">
        <v>405</v>
      </c>
      <c r="O354" t="s">
        <v>405</v>
      </c>
    </row>
    <row r="355" spans="2:15" hidden="1" x14ac:dyDescent="0.25">
      <c r="B355" t="s">
        <v>405</v>
      </c>
      <c r="C355" s="23"/>
      <c r="D355" s="24"/>
      <c r="E355" s="23"/>
      <c r="F355" s="23"/>
      <c r="G355" s="23"/>
      <c r="H355" s="23"/>
      <c r="I355" s="23"/>
      <c r="J355" s="25"/>
      <c r="K355" s="23"/>
      <c r="L355" s="23"/>
      <c r="M355" s="12"/>
      <c r="N355" t="s">
        <v>405</v>
      </c>
      <c r="O355" t="s">
        <v>405</v>
      </c>
    </row>
    <row r="356" spans="2:15" hidden="1" x14ac:dyDescent="0.25">
      <c r="B356" t="s">
        <v>405</v>
      </c>
      <c r="C356" s="23"/>
      <c r="D356" s="24"/>
      <c r="E356" s="23"/>
      <c r="F356" s="23"/>
      <c r="G356" s="23"/>
      <c r="H356" s="23"/>
      <c r="I356" s="23"/>
      <c r="J356" s="25"/>
      <c r="K356" s="23"/>
      <c r="L356" s="23"/>
      <c r="M356" s="12"/>
      <c r="N356" t="s">
        <v>405</v>
      </c>
      <c r="O356" t="s">
        <v>405</v>
      </c>
    </row>
    <row r="357" spans="2:15" hidden="1" x14ac:dyDescent="0.25">
      <c r="B357" t="s">
        <v>405</v>
      </c>
      <c r="C357" s="23"/>
      <c r="D357" s="24"/>
      <c r="E357" s="23"/>
      <c r="F357" s="23"/>
      <c r="G357" s="23"/>
      <c r="H357" s="23"/>
      <c r="I357" s="23"/>
      <c r="J357" s="25"/>
      <c r="K357" s="23"/>
      <c r="L357" s="23"/>
      <c r="M357" s="12"/>
      <c r="N357" t="s">
        <v>405</v>
      </c>
      <c r="O357" t="s">
        <v>405</v>
      </c>
    </row>
    <row r="358" spans="2:15" hidden="1" x14ac:dyDescent="0.25">
      <c r="B358" t="s">
        <v>405</v>
      </c>
      <c r="C358" s="23"/>
      <c r="D358" s="24"/>
      <c r="E358" s="23"/>
      <c r="F358" s="23"/>
      <c r="G358" s="23"/>
      <c r="H358" s="23"/>
      <c r="I358" s="23"/>
      <c r="J358" s="25"/>
      <c r="K358" s="23"/>
      <c r="L358" s="23"/>
      <c r="M358" s="12"/>
      <c r="N358" t="s">
        <v>405</v>
      </c>
      <c r="O358" t="s">
        <v>405</v>
      </c>
    </row>
    <row r="359" spans="2:15" hidden="1" x14ac:dyDescent="0.25">
      <c r="B359" t="s">
        <v>405</v>
      </c>
      <c r="C359" s="23"/>
      <c r="D359" s="24"/>
      <c r="E359" s="23"/>
      <c r="F359" s="23"/>
      <c r="G359" s="23"/>
      <c r="H359" s="23"/>
      <c r="I359" s="23"/>
      <c r="J359" s="25"/>
      <c r="K359" s="23"/>
      <c r="L359" s="23"/>
      <c r="M359" s="12"/>
      <c r="N359" t="s">
        <v>405</v>
      </c>
      <c r="O359" t="s">
        <v>405</v>
      </c>
    </row>
    <row r="360" spans="2:15" hidden="1" x14ac:dyDescent="0.25">
      <c r="B360" t="s">
        <v>405</v>
      </c>
      <c r="C360" s="23"/>
      <c r="D360" s="24"/>
      <c r="E360" s="23"/>
      <c r="F360" s="23"/>
      <c r="G360" s="23"/>
      <c r="H360" s="23"/>
      <c r="I360" s="23"/>
      <c r="J360" s="25"/>
      <c r="K360" s="23"/>
      <c r="L360" s="23"/>
      <c r="M360" s="12"/>
      <c r="N360" t="s">
        <v>405</v>
      </c>
      <c r="O360" t="s">
        <v>405</v>
      </c>
    </row>
    <row r="361" spans="2:15" hidden="1" x14ac:dyDescent="0.25">
      <c r="B361" t="s">
        <v>405</v>
      </c>
      <c r="C361" s="23"/>
      <c r="D361" s="24"/>
      <c r="E361" s="23"/>
      <c r="F361" s="23"/>
      <c r="G361" s="23"/>
      <c r="H361" s="23"/>
      <c r="I361" s="23"/>
      <c r="J361" s="25"/>
      <c r="K361" s="23"/>
      <c r="L361" s="23"/>
      <c r="M361" s="12"/>
      <c r="N361" t="s">
        <v>405</v>
      </c>
      <c r="O361" t="s">
        <v>405</v>
      </c>
    </row>
    <row r="362" spans="2:15" hidden="1" x14ac:dyDescent="0.25">
      <c r="B362" t="s">
        <v>405</v>
      </c>
      <c r="C362" s="23"/>
      <c r="D362" s="24"/>
      <c r="E362" s="23"/>
      <c r="F362" s="23"/>
      <c r="G362" s="23"/>
      <c r="H362" s="23"/>
      <c r="I362" s="23"/>
      <c r="J362" s="25"/>
      <c r="K362" s="23"/>
      <c r="L362" s="23"/>
      <c r="M362" s="12"/>
      <c r="N362" t="s">
        <v>405</v>
      </c>
      <c r="O362" t="s">
        <v>405</v>
      </c>
    </row>
    <row r="363" spans="2:15" hidden="1" x14ac:dyDescent="0.25">
      <c r="B363" t="s">
        <v>405</v>
      </c>
      <c r="C363" s="23"/>
      <c r="D363" s="24"/>
      <c r="E363" s="23"/>
      <c r="F363" s="23"/>
      <c r="G363" s="23"/>
      <c r="H363" s="23"/>
      <c r="I363" s="23"/>
      <c r="J363" s="25"/>
      <c r="K363" s="23"/>
      <c r="L363" s="23"/>
      <c r="M363" s="12"/>
      <c r="N363" t="s">
        <v>405</v>
      </c>
      <c r="O363" t="s">
        <v>405</v>
      </c>
    </row>
    <row r="364" spans="2:15" hidden="1" x14ac:dyDescent="0.25">
      <c r="B364" t="s">
        <v>405</v>
      </c>
      <c r="C364" s="23"/>
      <c r="D364" s="24"/>
      <c r="E364" s="23"/>
      <c r="F364" s="23"/>
      <c r="G364" s="23"/>
      <c r="H364" s="23"/>
      <c r="I364" s="23"/>
      <c r="J364" s="25"/>
      <c r="K364" s="23"/>
      <c r="L364" s="23"/>
      <c r="M364" s="12"/>
      <c r="N364" t="s">
        <v>405</v>
      </c>
      <c r="O364" t="s">
        <v>405</v>
      </c>
    </row>
    <row r="365" spans="2:15" hidden="1" x14ac:dyDescent="0.25">
      <c r="B365" t="s">
        <v>405</v>
      </c>
      <c r="C365" s="23"/>
      <c r="D365" s="24"/>
      <c r="E365" s="23"/>
      <c r="F365" s="23"/>
      <c r="G365" s="23"/>
      <c r="H365" s="23"/>
      <c r="I365" s="23"/>
      <c r="J365" s="25"/>
      <c r="K365" s="23"/>
      <c r="L365" s="23"/>
      <c r="M365" s="12"/>
      <c r="N365" t="s">
        <v>405</v>
      </c>
      <c r="O365" t="s">
        <v>405</v>
      </c>
    </row>
    <row r="366" spans="2:15" hidden="1" x14ac:dyDescent="0.25">
      <c r="B366" t="s">
        <v>405</v>
      </c>
      <c r="C366" s="23"/>
      <c r="D366" s="24"/>
      <c r="E366" s="23"/>
      <c r="F366" s="23"/>
      <c r="G366" s="23"/>
      <c r="H366" s="23"/>
      <c r="I366" s="23"/>
      <c r="J366" s="25"/>
      <c r="K366" s="23"/>
      <c r="L366" s="23"/>
      <c r="M366" s="12"/>
      <c r="N366" t="s">
        <v>405</v>
      </c>
      <c r="O366" t="s">
        <v>405</v>
      </c>
    </row>
    <row r="367" spans="2:15" hidden="1" x14ac:dyDescent="0.25">
      <c r="B367" t="s">
        <v>405</v>
      </c>
      <c r="C367" s="23"/>
      <c r="D367" s="24"/>
      <c r="E367" s="23"/>
      <c r="F367" s="23"/>
      <c r="G367" s="23"/>
      <c r="H367" s="23"/>
      <c r="I367" s="23"/>
      <c r="J367" s="25"/>
      <c r="K367" s="23"/>
      <c r="L367" s="23"/>
      <c r="M367" s="12"/>
      <c r="N367" t="s">
        <v>405</v>
      </c>
      <c r="O367" t="s">
        <v>405</v>
      </c>
    </row>
    <row r="368" spans="2:15" hidden="1" x14ac:dyDescent="0.25">
      <c r="B368" t="s">
        <v>405</v>
      </c>
      <c r="C368" s="23"/>
      <c r="D368" s="24"/>
      <c r="E368" s="23"/>
      <c r="F368" s="23"/>
      <c r="G368" s="23"/>
      <c r="H368" s="23"/>
      <c r="I368" s="23"/>
      <c r="J368" s="25"/>
      <c r="K368" s="23"/>
      <c r="L368" s="23"/>
      <c r="M368" s="12"/>
      <c r="N368" t="s">
        <v>405</v>
      </c>
      <c r="O368" t="s">
        <v>405</v>
      </c>
    </row>
    <row r="369" spans="2:15" hidden="1" x14ac:dyDescent="0.25">
      <c r="B369" t="s">
        <v>405</v>
      </c>
      <c r="C369" s="23"/>
      <c r="D369" s="24"/>
      <c r="E369" s="23"/>
      <c r="F369" s="23"/>
      <c r="G369" s="23"/>
      <c r="H369" s="23"/>
      <c r="I369" s="23"/>
      <c r="J369" s="25"/>
      <c r="K369" s="23"/>
      <c r="L369" s="23"/>
      <c r="M369" s="12"/>
      <c r="N369" t="s">
        <v>405</v>
      </c>
      <c r="O369" t="s">
        <v>405</v>
      </c>
    </row>
    <row r="370" spans="2:15" hidden="1" x14ac:dyDescent="0.25">
      <c r="B370" t="s">
        <v>405</v>
      </c>
      <c r="C370" s="23"/>
      <c r="D370" s="24"/>
      <c r="E370" s="23"/>
      <c r="F370" s="23"/>
      <c r="G370" s="23"/>
      <c r="H370" s="23"/>
      <c r="I370" s="23"/>
      <c r="J370" s="25"/>
      <c r="K370" s="23"/>
      <c r="L370" s="23"/>
      <c r="M370" s="12"/>
      <c r="N370" t="s">
        <v>405</v>
      </c>
      <c r="O370" t="s">
        <v>405</v>
      </c>
    </row>
    <row r="371" spans="2:15" hidden="1" x14ac:dyDescent="0.25">
      <c r="B371" t="s">
        <v>405</v>
      </c>
      <c r="C371" s="23"/>
      <c r="D371" s="24"/>
      <c r="E371" s="23"/>
      <c r="F371" s="23"/>
      <c r="G371" s="23"/>
      <c r="H371" s="23"/>
      <c r="I371" s="23"/>
      <c r="J371" s="25"/>
      <c r="K371" s="23"/>
      <c r="L371" s="23"/>
      <c r="M371" s="12"/>
      <c r="N371" t="s">
        <v>405</v>
      </c>
      <c r="O371" t="s">
        <v>405</v>
      </c>
    </row>
    <row r="372" spans="2:15" hidden="1" x14ac:dyDescent="0.25">
      <c r="B372" t="s">
        <v>405</v>
      </c>
      <c r="C372" s="23"/>
      <c r="D372" s="24"/>
      <c r="E372" s="23"/>
      <c r="F372" s="23"/>
      <c r="G372" s="23"/>
      <c r="H372" s="23"/>
      <c r="I372" s="23"/>
      <c r="J372" s="25"/>
      <c r="K372" s="23"/>
      <c r="L372" s="23"/>
      <c r="M372" s="12"/>
      <c r="N372" t="s">
        <v>405</v>
      </c>
      <c r="O372" t="s">
        <v>405</v>
      </c>
    </row>
    <row r="373" spans="2:15" hidden="1" x14ac:dyDescent="0.25">
      <c r="B373" t="s">
        <v>405</v>
      </c>
      <c r="C373" s="23"/>
      <c r="D373" s="24"/>
      <c r="E373" s="23"/>
      <c r="F373" s="23"/>
      <c r="G373" s="23"/>
      <c r="H373" s="23"/>
      <c r="I373" s="23"/>
      <c r="J373" s="25"/>
      <c r="K373" s="23"/>
      <c r="L373" s="23"/>
      <c r="M373" s="12"/>
      <c r="N373" t="s">
        <v>405</v>
      </c>
      <c r="O373" t="s">
        <v>405</v>
      </c>
    </row>
    <row r="374" spans="2:15" hidden="1" x14ac:dyDescent="0.25">
      <c r="B374" t="s">
        <v>405</v>
      </c>
      <c r="C374" s="23"/>
      <c r="D374" s="24"/>
      <c r="E374" s="23"/>
      <c r="F374" s="23"/>
      <c r="G374" s="23"/>
      <c r="H374" s="23"/>
      <c r="I374" s="23"/>
      <c r="J374" s="25"/>
      <c r="K374" s="23"/>
      <c r="L374" s="23"/>
      <c r="M374" s="12"/>
      <c r="N374" t="s">
        <v>405</v>
      </c>
      <c r="O374" t="s">
        <v>405</v>
      </c>
    </row>
    <row r="375" spans="2:15" hidden="1" x14ac:dyDescent="0.25">
      <c r="B375" t="s">
        <v>405</v>
      </c>
      <c r="C375" s="23"/>
      <c r="D375" s="24"/>
      <c r="E375" s="23"/>
      <c r="F375" s="23"/>
      <c r="G375" s="23"/>
      <c r="H375" s="23"/>
      <c r="I375" s="23"/>
      <c r="J375" s="25"/>
      <c r="K375" s="23"/>
      <c r="L375" s="23"/>
      <c r="M375" s="12"/>
      <c r="N375" t="s">
        <v>405</v>
      </c>
      <c r="O375" t="s">
        <v>405</v>
      </c>
    </row>
    <row r="376" spans="2:15" hidden="1" x14ac:dyDescent="0.25">
      <c r="B376" t="s">
        <v>405</v>
      </c>
      <c r="C376" s="23"/>
      <c r="D376" s="24"/>
      <c r="E376" s="23"/>
      <c r="F376" s="23"/>
      <c r="G376" s="23"/>
      <c r="H376" s="23"/>
      <c r="I376" s="23"/>
      <c r="J376" s="25"/>
      <c r="K376" s="23"/>
      <c r="L376" s="23"/>
      <c r="M376" s="12"/>
      <c r="N376" t="s">
        <v>405</v>
      </c>
      <c r="O376" t="s">
        <v>405</v>
      </c>
    </row>
    <row r="377" spans="2:15" hidden="1" x14ac:dyDescent="0.25">
      <c r="B377" t="s">
        <v>405</v>
      </c>
      <c r="C377" s="23"/>
      <c r="D377" s="24"/>
      <c r="E377" s="23"/>
      <c r="F377" s="23"/>
      <c r="G377" s="23"/>
      <c r="H377" s="23"/>
      <c r="I377" s="23"/>
      <c r="J377" s="25"/>
      <c r="K377" s="23"/>
      <c r="L377" s="23"/>
      <c r="M377" s="12"/>
      <c r="N377" t="s">
        <v>405</v>
      </c>
      <c r="O377" t="s">
        <v>405</v>
      </c>
    </row>
    <row r="378" spans="2:15" hidden="1" x14ac:dyDescent="0.25">
      <c r="B378" t="s">
        <v>405</v>
      </c>
      <c r="C378" s="23"/>
      <c r="D378" s="24"/>
      <c r="E378" s="23"/>
      <c r="F378" s="23"/>
      <c r="G378" s="23"/>
      <c r="H378" s="23"/>
      <c r="I378" s="23"/>
      <c r="J378" s="25"/>
      <c r="K378" s="23"/>
      <c r="L378" s="23"/>
      <c r="M378" s="12"/>
      <c r="N378" t="s">
        <v>405</v>
      </c>
      <c r="O378" t="s">
        <v>405</v>
      </c>
    </row>
    <row r="379" spans="2:15" hidden="1" x14ac:dyDescent="0.25">
      <c r="B379" t="s">
        <v>405</v>
      </c>
      <c r="C379" s="23"/>
      <c r="D379" s="24"/>
      <c r="E379" s="23"/>
      <c r="F379" s="23"/>
      <c r="G379" s="23"/>
      <c r="H379" s="23"/>
      <c r="I379" s="23"/>
      <c r="J379" s="25"/>
      <c r="K379" s="23"/>
      <c r="L379" s="23"/>
      <c r="M379" s="12"/>
      <c r="N379" t="s">
        <v>405</v>
      </c>
      <c r="O379" t="s">
        <v>405</v>
      </c>
    </row>
    <row r="380" spans="2:15" hidden="1" x14ac:dyDescent="0.25">
      <c r="B380" t="s">
        <v>405</v>
      </c>
      <c r="C380" s="23"/>
      <c r="D380" s="24"/>
      <c r="E380" s="23"/>
      <c r="F380" s="23"/>
      <c r="G380" s="23"/>
      <c r="H380" s="23"/>
      <c r="I380" s="23"/>
      <c r="J380" s="25"/>
      <c r="K380" s="23"/>
      <c r="L380" s="23"/>
      <c r="M380" s="12"/>
      <c r="N380" t="s">
        <v>405</v>
      </c>
      <c r="O380" t="s">
        <v>405</v>
      </c>
    </row>
    <row r="381" spans="2:15" hidden="1" x14ac:dyDescent="0.25">
      <c r="B381" t="s">
        <v>405</v>
      </c>
      <c r="C381" s="23"/>
      <c r="D381" s="24"/>
      <c r="E381" s="23"/>
      <c r="F381" s="23"/>
      <c r="G381" s="23"/>
      <c r="H381" s="23"/>
      <c r="I381" s="23"/>
      <c r="J381" s="25"/>
      <c r="K381" s="23"/>
      <c r="L381" s="23"/>
      <c r="M381" s="12"/>
      <c r="N381" t="s">
        <v>405</v>
      </c>
      <c r="O381" t="s">
        <v>405</v>
      </c>
    </row>
    <row r="382" spans="2:15" hidden="1" x14ac:dyDescent="0.25">
      <c r="B382" t="s">
        <v>405</v>
      </c>
      <c r="C382" s="23"/>
      <c r="D382" s="24"/>
      <c r="E382" s="23"/>
      <c r="F382" s="23"/>
      <c r="G382" s="23"/>
      <c r="H382" s="23"/>
      <c r="I382" s="23"/>
      <c r="J382" s="25"/>
      <c r="K382" s="23"/>
      <c r="L382" s="23"/>
      <c r="M382" s="12"/>
      <c r="N382" t="s">
        <v>405</v>
      </c>
      <c r="O382" t="s">
        <v>405</v>
      </c>
    </row>
    <row r="383" spans="2:15" hidden="1" x14ac:dyDescent="0.25">
      <c r="B383" t="s">
        <v>405</v>
      </c>
      <c r="C383" s="23"/>
      <c r="D383" s="24"/>
      <c r="E383" s="23"/>
      <c r="F383" s="23"/>
      <c r="G383" s="23"/>
      <c r="H383" s="23"/>
      <c r="I383" s="23"/>
      <c r="J383" s="25"/>
      <c r="K383" s="23"/>
      <c r="L383" s="23"/>
      <c r="M383" s="12"/>
      <c r="N383" t="s">
        <v>405</v>
      </c>
      <c r="O383" t="s">
        <v>405</v>
      </c>
    </row>
    <row r="384" spans="2:15" hidden="1" x14ac:dyDescent="0.25">
      <c r="B384" t="s">
        <v>405</v>
      </c>
      <c r="C384" s="23"/>
      <c r="D384" s="24"/>
      <c r="E384" s="23"/>
      <c r="F384" s="23"/>
      <c r="G384" s="23"/>
      <c r="H384" s="23"/>
      <c r="I384" s="23"/>
      <c r="J384" s="25"/>
      <c r="K384" s="23"/>
      <c r="L384" s="23"/>
      <c r="M384" s="12"/>
      <c r="N384" t="s">
        <v>405</v>
      </c>
      <c r="O384" t="s">
        <v>405</v>
      </c>
    </row>
    <row r="385" spans="2:15" hidden="1" x14ac:dyDescent="0.25">
      <c r="B385" t="s">
        <v>405</v>
      </c>
      <c r="C385" s="23"/>
      <c r="D385" s="24"/>
      <c r="E385" s="23"/>
      <c r="F385" s="23"/>
      <c r="G385" s="23"/>
      <c r="H385" s="23"/>
      <c r="I385" s="23"/>
      <c r="J385" s="25"/>
      <c r="K385" s="23"/>
      <c r="L385" s="23"/>
      <c r="M385" s="12"/>
      <c r="N385" t="s">
        <v>405</v>
      </c>
      <c r="O385" t="s">
        <v>405</v>
      </c>
    </row>
    <row r="386" spans="2:15" hidden="1" x14ac:dyDescent="0.25">
      <c r="B386" t="s">
        <v>405</v>
      </c>
      <c r="C386" s="23"/>
      <c r="D386" s="24"/>
      <c r="E386" s="23"/>
      <c r="F386" s="23"/>
      <c r="G386" s="23"/>
      <c r="H386" s="23"/>
      <c r="I386" s="23"/>
      <c r="J386" s="25"/>
      <c r="K386" s="23"/>
      <c r="L386" s="23"/>
      <c r="M386" s="12"/>
      <c r="N386" t="s">
        <v>405</v>
      </c>
      <c r="O386" t="s">
        <v>405</v>
      </c>
    </row>
    <row r="387" spans="2:15" hidden="1" x14ac:dyDescent="0.25">
      <c r="B387" t="s">
        <v>405</v>
      </c>
      <c r="C387" s="23"/>
      <c r="D387" s="24"/>
      <c r="E387" s="23"/>
      <c r="F387" s="23"/>
      <c r="G387" s="23"/>
      <c r="H387" s="23"/>
      <c r="I387" s="23"/>
      <c r="J387" s="25"/>
      <c r="K387" s="23"/>
      <c r="L387" s="23"/>
      <c r="M387" s="12"/>
      <c r="N387" t="s">
        <v>405</v>
      </c>
      <c r="O387" t="s">
        <v>405</v>
      </c>
    </row>
    <row r="388" spans="2:15" hidden="1" x14ac:dyDescent="0.25">
      <c r="B388" t="s">
        <v>405</v>
      </c>
      <c r="C388" s="23"/>
      <c r="D388" s="24"/>
      <c r="E388" s="23"/>
      <c r="F388" s="23"/>
      <c r="G388" s="23"/>
      <c r="H388" s="23"/>
      <c r="I388" s="23"/>
      <c r="J388" s="25"/>
      <c r="K388" s="23"/>
      <c r="L388" s="23"/>
      <c r="M388" s="12"/>
      <c r="N388" t="s">
        <v>405</v>
      </c>
      <c r="O388" t="s">
        <v>405</v>
      </c>
    </row>
    <row r="389" spans="2:15" hidden="1" x14ac:dyDescent="0.25">
      <c r="B389" t="s">
        <v>405</v>
      </c>
      <c r="C389" s="23"/>
      <c r="D389" s="24"/>
      <c r="E389" s="23"/>
      <c r="F389" s="23"/>
      <c r="G389" s="23"/>
      <c r="H389" s="23"/>
      <c r="I389" s="23"/>
      <c r="J389" s="25"/>
      <c r="K389" s="23"/>
      <c r="L389" s="23"/>
      <c r="M389" s="12"/>
      <c r="N389" t="s">
        <v>405</v>
      </c>
      <c r="O389" t="s">
        <v>405</v>
      </c>
    </row>
    <row r="390" spans="2:15" hidden="1" x14ac:dyDescent="0.25">
      <c r="B390" t="s">
        <v>405</v>
      </c>
      <c r="C390" s="23"/>
      <c r="D390" s="24"/>
      <c r="E390" s="23"/>
      <c r="F390" s="23"/>
      <c r="G390" s="23"/>
      <c r="H390" s="23"/>
      <c r="I390" s="23"/>
      <c r="J390" s="25"/>
      <c r="K390" s="23"/>
      <c r="L390" s="23"/>
      <c r="M390" s="12"/>
      <c r="N390" t="s">
        <v>405</v>
      </c>
      <c r="O390" t="s">
        <v>405</v>
      </c>
    </row>
    <row r="391" spans="2:15" hidden="1" x14ac:dyDescent="0.25">
      <c r="B391" t="s">
        <v>405</v>
      </c>
      <c r="C391" s="23"/>
      <c r="D391" s="24"/>
      <c r="E391" s="23"/>
      <c r="F391" s="23"/>
      <c r="G391" s="23"/>
      <c r="H391" s="23"/>
      <c r="I391" s="23"/>
      <c r="J391" s="25"/>
      <c r="K391" s="23"/>
      <c r="L391" s="23"/>
      <c r="M391" s="12"/>
      <c r="N391" t="s">
        <v>405</v>
      </c>
      <c r="O391" t="s">
        <v>405</v>
      </c>
    </row>
    <row r="392" spans="2:15" hidden="1" x14ac:dyDescent="0.25">
      <c r="B392" t="s">
        <v>405</v>
      </c>
      <c r="C392" s="23"/>
      <c r="D392" s="24"/>
      <c r="E392" s="23"/>
      <c r="F392" s="23"/>
      <c r="G392" s="23"/>
      <c r="H392" s="23"/>
      <c r="I392" s="23"/>
      <c r="J392" s="25"/>
      <c r="K392" s="23"/>
      <c r="L392" s="23"/>
      <c r="M392" s="12"/>
      <c r="N392" t="s">
        <v>405</v>
      </c>
      <c r="O392" t="s">
        <v>405</v>
      </c>
    </row>
    <row r="393" spans="2:15" hidden="1" x14ac:dyDescent="0.25">
      <c r="B393" t="s">
        <v>405</v>
      </c>
      <c r="C393" s="23"/>
      <c r="D393" s="24"/>
      <c r="E393" s="23"/>
      <c r="F393" s="23"/>
      <c r="G393" s="23"/>
      <c r="H393" s="23"/>
      <c r="I393" s="23"/>
      <c r="J393" s="25"/>
      <c r="K393" s="23"/>
      <c r="L393" s="23"/>
      <c r="M393" s="12"/>
      <c r="N393" t="s">
        <v>405</v>
      </c>
      <c r="O393" t="s">
        <v>405</v>
      </c>
    </row>
    <row r="394" spans="2:15" hidden="1" x14ac:dyDescent="0.25">
      <c r="B394" t="s">
        <v>405</v>
      </c>
      <c r="C394" s="23"/>
      <c r="D394" s="24"/>
      <c r="E394" s="23"/>
      <c r="F394" s="23"/>
      <c r="G394" s="23"/>
      <c r="H394" s="23"/>
      <c r="I394" s="23"/>
      <c r="J394" s="25"/>
      <c r="K394" s="23"/>
      <c r="L394" s="23"/>
      <c r="M394" s="12"/>
      <c r="N394" t="s">
        <v>405</v>
      </c>
      <c r="O394" t="s">
        <v>405</v>
      </c>
    </row>
    <row r="395" spans="2:15" hidden="1" x14ac:dyDescent="0.25">
      <c r="B395" t="s">
        <v>405</v>
      </c>
      <c r="C395" s="23"/>
      <c r="D395" s="24"/>
      <c r="E395" s="23"/>
      <c r="F395" s="23"/>
      <c r="G395" s="23"/>
      <c r="H395" s="23"/>
      <c r="I395" s="23"/>
      <c r="J395" s="25"/>
      <c r="K395" s="23"/>
      <c r="L395" s="23"/>
      <c r="M395" s="12"/>
      <c r="N395" t="s">
        <v>405</v>
      </c>
      <c r="O395" t="s">
        <v>405</v>
      </c>
    </row>
    <row r="396" spans="2:15" hidden="1" x14ac:dyDescent="0.25">
      <c r="B396" t="s">
        <v>405</v>
      </c>
      <c r="C396" s="23"/>
      <c r="D396" s="24"/>
      <c r="E396" s="23"/>
      <c r="F396" s="23"/>
      <c r="G396" s="23"/>
      <c r="H396" s="23"/>
      <c r="I396" s="23"/>
      <c r="J396" s="25"/>
      <c r="K396" s="23"/>
      <c r="L396" s="23"/>
      <c r="M396" s="12"/>
      <c r="N396" t="s">
        <v>405</v>
      </c>
      <c r="O396" t="s">
        <v>405</v>
      </c>
    </row>
    <row r="397" spans="2:15" hidden="1" x14ac:dyDescent="0.25">
      <c r="B397" t="s">
        <v>405</v>
      </c>
      <c r="C397" s="23"/>
      <c r="D397" s="24"/>
      <c r="E397" s="23"/>
      <c r="F397" s="23"/>
      <c r="G397" s="23"/>
      <c r="H397" s="23"/>
      <c r="I397" s="23"/>
      <c r="J397" s="25"/>
      <c r="K397" s="23"/>
      <c r="L397" s="23"/>
      <c r="M397" s="12"/>
      <c r="N397" t="s">
        <v>405</v>
      </c>
      <c r="O397" t="s">
        <v>405</v>
      </c>
    </row>
    <row r="398" spans="2:15" hidden="1" x14ac:dyDescent="0.25">
      <c r="B398" t="s">
        <v>405</v>
      </c>
      <c r="C398" s="23"/>
      <c r="D398" s="24"/>
      <c r="E398" s="23"/>
      <c r="F398" s="23"/>
      <c r="G398" s="23"/>
      <c r="H398" s="23"/>
      <c r="I398" s="23"/>
      <c r="J398" s="25"/>
      <c r="K398" s="23"/>
      <c r="L398" s="23"/>
      <c r="M398" s="12"/>
      <c r="N398" t="s">
        <v>405</v>
      </c>
      <c r="O398" t="s">
        <v>405</v>
      </c>
    </row>
    <row r="399" spans="2:15" hidden="1" x14ac:dyDescent="0.25">
      <c r="B399" t="s">
        <v>405</v>
      </c>
      <c r="C399" s="23"/>
      <c r="D399" s="24"/>
      <c r="E399" s="23"/>
      <c r="F399" s="23"/>
      <c r="G399" s="23"/>
      <c r="H399" s="23"/>
      <c r="I399" s="23"/>
      <c r="J399" s="25"/>
      <c r="K399" s="23"/>
      <c r="L399" s="23"/>
      <c r="M399" s="12"/>
      <c r="N399" t="s">
        <v>405</v>
      </c>
      <c r="O399" t="s">
        <v>405</v>
      </c>
    </row>
    <row r="400" spans="2:15" hidden="1" x14ac:dyDescent="0.25">
      <c r="B400" t="s">
        <v>405</v>
      </c>
      <c r="C400" s="23"/>
      <c r="D400" s="24"/>
      <c r="E400" s="23"/>
      <c r="F400" s="23"/>
      <c r="G400" s="23"/>
      <c r="H400" s="23"/>
      <c r="I400" s="23"/>
      <c r="J400" s="25"/>
      <c r="K400" s="23"/>
      <c r="L400" s="23"/>
      <c r="M400" s="12"/>
      <c r="N400" t="s">
        <v>405</v>
      </c>
      <c r="O400" t="s">
        <v>405</v>
      </c>
    </row>
    <row r="401" spans="2:15" hidden="1" x14ac:dyDescent="0.25">
      <c r="B401" t="s">
        <v>405</v>
      </c>
      <c r="C401" s="23"/>
      <c r="D401" s="24"/>
      <c r="E401" s="23"/>
      <c r="F401" s="23"/>
      <c r="G401" s="23"/>
      <c r="H401" s="23"/>
      <c r="I401" s="23"/>
      <c r="J401" s="25"/>
      <c r="K401" s="23"/>
      <c r="L401" s="23"/>
      <c r="M401" s="12"/>
      <c r="N401" t="s">
        <v>405</v>
      </c>
      <c r="O401" t="s">
        <v>405</v>
      </c>
    </row>
    <row r="402" spans="2:15" hidden="1" x14ac:dyDescent="0.25">
      <c r="B402" t="s">
        <v>405</v>
      </c>
      <c r="C402" s="23"/>
      <c r="D402" s="24"/>
      <c r="E402" s="23"/>
      <c r="F402" s="23"/>
      <c r="G402" s="23"/>
      <c r="H402" s="23"/>
      <c r="I402" s="23"/>
      <c r="J402" s="25"/>
      <c r="K402" s="23"/>
      <c r="L402" s="23"/>
      <c r="M402" s="12"/>
      <c r="N402" t="s">
        <v>405</v>
      </c>
      <c r="O402" t="s">
        <v>405</v>
      </c>
    </row>
    <row r="403" spans="2:15" hidden="1" x14ac:dyDescent="0.25">
      <c r="B403" t="s">
        <v>405</v>
      </c>
      <c r="C403" s="23"/>
      <c r="D403" s="24"/>
      <c r="E403" s="23"/>
      <c r="F403" s="23"/>
      <c r="G403" s="23"/>
      <c r="H403" s="23"/>
      <c r="I403" s="23"/>
      <c r="J403" s="25"/>
      <c r="K403" s="23"/>
      <c r="L403" s="23"/>
      <c r="M403" s="12"/>
      <c r="N403" t="s">
        <v>405</v>
      </c>
      <c r="O403" t="s">
        <v>405</v>
      </c>
    </row>
    <row r="404" spans="2:15" hidden="1" x14ac:dyDescent="0.25">
      <c r="B404" t="s">
        <v>405</v>
      </c>
      <c r="C404" s="23"/>
      <c r="D404" s="24"/>
      <c r="E404" s="23"/>
      <c r="F404" s="23"/>
      <c r="G404" s="23"/>
      <c r="H404" s="23"/>
      <c r="I404" s="23"/>
      <c r="J404" s="25"/>
      <c r="K404" s="23"/>
      <c r="L404" s="23"/>
      <c r="M404" s="12"/>
      <c r="N404" t="s">
        <v>405</v>
      </c>
      <c r="O404" t="s">
        <v>405</v>
      </c>
    </row>
    <row r="405" spans="2:15" hidden="1" x14ac:dyDescent="0.25">
      <c r="B405" t="s">
        <v>405</v>
      </c>
      <c r="C405" s="23"/>
      <c r="D405" s="24"/>
      <c r="E405" s="23"/>
      <c r="F405" s="23"/>
      <c r="G405" s="23"/>
      <c r="H405" s="23"/>
      <c r="I405" s="23"/>
      <c r="J405" s="25"/>
      <c r="K405" s="23"/>
      <c r="L405" s="23"/>
      <c r="M405" s="12"/>
      <c r="N405" t="s">
        <v>405</v>
      </c>
      <c r="O405" t="s">
        <v>405</v>
      </c>
    </row>
    <row r="406" spans="2:15" hidden="1" x14ac:dyDescent="0.25">
      <c r="B406" t="s">
        <v>405</v>
      </c>
      <c r="C406" s="23"/>
      <c r="D406" s="24"/>
      <c r="E406" s="23"/>
      <c r="F406" s="23"/>
      <c r="G406" s="23"/>
      <c r="H406" s="23"/>
      <c r="I406" s="23"/>
      <c r="J406" s="25"/>
      <c r="K406" s="23"/>
      <c r="L406" s="23"/>
      <c r="M406" s="12"/>
      <c r="N406" t="s">
        <v>405</v>
      </c>
      <c r="O406" t="s">
        <v>405</v>
      </c>
    </row>
    <row r="407" spans="2:15" hidden="1" x14ac:dyDescent="0.25">
      <c r="B407" t="s">
        <v>405</v>
      </c>
      <c r="C407" s="23"/>
      <c r="D407" s="24"/>
      <c r="E407" s="23"/>
      <c r="F407" s="23"/>
      <c r="G407" s="23"/>
      <c r="H407" s="23"/>
      <c r="I407" s="23"/>
      <c r="J407" s="25"/>
      <c r="K407" s="23"/>
      <c r="L407" s="23"/>
      <c r="M407" s="12"/>
      <c r="N407" t="s">
        <v>405</v>
      </c>
      <c r="O407" t="s">
        <v>405</v>
      </c>
    </row>
    <row r="408" spans="2:15" hidden="1" x14ac:dyDescent="0.25">
      <c r="B408" t="s">
        <v>405</v>
      </c>
      <c r="C408" s="23"/>
      <c r="D408" s="24"/>
      <c r="E408" s="23"/>
      <c r="F408" s="23"/>
      <c r="G408" s="23"/>
      <c r="H408" s="23"/>
      <c r="I408" s="23"/>
      <c r="J408" s="25"/>
      <c r="K408" s="23"/>
      <c r="L408" s="23"/>
      <c r="M408" s="12"/>
      <c r="N408" t="s">
        <v>405</v>
      </c>
      <c r="O408" t="s">
        <v>405</v>
      </c>
    </row>
    <row r="409" spans="2:15" hidden="1" x14ac:dyDescent="0.25">
      <c r="B409" t="s">
        <v>405</v>
      </c>
      <c r="C409" s="23"/>
      <c r="D409" s="24"/>
      <c r="E409" s="23"/>
      <c r="F409" s="23"/>
      <c r="G409" s="23"/>
      <c r="H409" s="23"/>
      <c r="I409" s="23"/>
      <c r="J409" s="25"/>
      <c r="K409" s="23"/>
      <c r="L409" s="23"/>
      <c r="M409" s="12"/>
      <c r="N409" t="s">
        <v>405</v>
      </c>
      <c r="O409" t="s">
        <v>405</v>
      </c>
    </row>
    <row r="410" spans="2:15" hidden="1" x14ac:dyDescent="0.25">
      <c r="B410" t="s">
        <v>405</v>
      </c>
      <c r="C410" s="23"/>
      <c r="D410" s="24"/>
      <c r="E410" s="23"/>
      <c r="F410" s="23"/>
      <c r="G410" s="23"/>
      <c r="H410" s="23"/>
      <c r="I410" s="23"/>
      <c r="J410" s="25"/>
      <c r="K410" s="23"/>
      <c r="L410" s="23"/>
      <c r="M410" s="12"/>
      <c r="N410" t="s">
        <v>405</v>
      </c>
      <c r="O410" t="s">
        <v>405</v>
      </c>
    </row>
    <row r="411" spans="2:15" hidden="1" x14ac:dyDescent="0.25">
      <c r="B411" t="s">
        <v>405</v>
      </c>
      <c r="C411" s="23"/>
      <c r="D411" s="24"/>
      <c r="E411" s="23"/>
      <c r="F411" s="23"/>
      <c r="G411" s="23"/>
      <c r="H411" s="23"/>
      <c r="I411" s="23"/>
      <c r="J411" s="25"/>
      <c r="K411" s="23"/>
      <c r="L411" s="23"/>
      <c r="M411" s="12"/>
      <c r="N411" t="s">
        <v>405</v>
      </c>
      <c r="O411" t="s">
        <v>405</v>
      </c>
    </row>
    <row r="412" spans="2:15" hidden="1" x14ac:dyDescent="0.25">
      <c r="B412" t="s">
        <v>405</v>
      </c>
      <c r="C412" s="23"/>
      <c r="D412" s="24"/>
      <c r="E412" s="23"/>
      <c r="F412" s="23"/>
      <c r="G412" s="23"/>
      <c r="H412" s="23"/>
      <c r="I412" s="23"/>
      <c r="J412" s="25"/>
      <c r="K412" s="23"/>
      <c r="L412" s="23"/>
      <c r="M412" s="12"/>
      <c r="N412" t="s">
        <v>405</v>
      </c>
      <c r="O412" t="s">
        <v>405</v>
      </c>
    </row>
    <row r="413" spans="2:15" hidden="1" x14ac:dyDescent="0.25">
      <c r="B413" t="s">
        <v>405</v>
      </c>
      <c r="C413" s="23"/>
      <c r="D413" s="24"/>
      <c r="E413" s="23"/>
      <c r="F413" s="23"/>
      <c r="G413" s="23"/>
      <c r="H413" s="23"/>
      <c r="I413" s="23"/>
      <c r="J413" s="25"/>
      <c r="K413" s="23"/>
      <c r="L413" s="23"/>
      <c r="M413" s="12"/>
      <c r="N413" t="s">
        <v>405</v>
      </c>
      <c r="O413" t="s">
        <v>405</v>
      </c>
    </row>
    <row r="414" spans="2:15" hidden="1" x14ac:dyDescent="0.25">
      <c r="B414" t="s">
        <v>405</v>
      </c>
      <c r="C414" s="23"/>
      <c r="D414" s="24"/>
      <c r="E414" s="23"/>
      <c r="F414" s="23"/>
      <c r="G414" s="23"/>
      <c r="H414" s="23"/>
      <c r="I414" s="23"/>
      <c r="J414" s="25"/>
      <c r="K414" s="23"/>
      <c r="L414" s="23"/>
      <c r="M414" s="12"/>
      <c r="N414" t="s">
        <v>405</v>
      </c>
      <c r="O414" t="s">
        <v>405</v>
      </c>
    </row>
    <row r="415" spans="2:15" hidden="1" x14ac:dyDescent="0.25">
      <c r="B415" t="s">
        <v>405</v>
      </c>
      <c r="C415" s="23"/>
      <c r="D415" s="24"/>
      <c r="E415" s="23"/>
      <c r="F415" s="23"/>
      <c r="G415" s="23"/>
      <c r="H415" s="23"/>
      <c r="I415" s="23"/>
      <c r="J415" s="25"/>
      <c r="K415" s="23"/>
      <c r="L415" s="23"/>
      <c r="M415" s="12"/>
      <c r="N415" t="s">
        <v>405</v>
      </c>
      <c r="O415" t="s">
        <v>405</v>
      </c>
    </row>
    <row r="416" spans="2:15" hidden="1" x14ac:dyDescent="0.25">
      <c r="B416" t="s">
        <v>405</v>
      </c>
      <c r="C416" s="23"/>
      <c r="D416" s="24"/>
      <c r="E416" s="23"/>
      <c r="F416" s="23"/>
      <c r="G416" s="23"/>
      <c r="H416" s="23"/>
      <c r="I416" s="23"/>
      <c r="J416" s="25"/>
      <c r="K416" s="23"/>
      <c r="L416" s="23"/>
      <c r="M416" s="12"/>
      <c r="N416" t="s">
        <v>405</v>
      </c>
      <c r="O416" t="s">
        <v>405</v>
      </c>
    </row>
    <row r="417" spans="2:15" hidden="1" x14ac:dyDescent="0.25">
      <c r="B417" t="s">
        <v>405</v>
      </c>
      <c r="C417" s="23"/>
      <c r="D417" s="24"/>
      <c r="E417" s="23"/>
      <c r="F417" s="23"/>
      <c r="G417" s="23"/>
      <c r="H417" s="23"/>
      <c r="I417" s="23"/>
      <c r="J417" s="25"/>
      <c r="K417" s="23"/>
      <c r="L417" s="23"/>
      <c r="M417" s="12"/>
      <c r="N417" t="s">
        <v>405</v>
      </c>
      <c r="O417" t="s">
        <v>405</v>
      </c>
    </row>
    <row r="418" spans="2:15" hidden="1" x14ac:dyDescent="0.25">
      <c r="B418" t="s">
        <v>405</v>
      </c>
      <c r="C418" s="23"/>
      <c r="D418" s="24"/>
      <c r="E418" s="23"/>
      <c r="F418" s="23"/>
      <c r="G418" s="23"/>
      <c r="H418" s="23"/>
      <c r="I418" s="23"/>
      <c r="J418" s="25"/>
      <c r="K418" s="23"/>
      <c r="L418" s="23"/>
      <c r="M418" s="12"/>
      <c r="N418" t="s">
        <v>405</v>
      </c>
      <c r="O418" t="s">
        <v>405</v>
      </c>
    </row>
    <row r="419" spans="2:15" hidden="1" x14ac:dyDescent="0.25">
      <c r="B419" t="s">
        <v>405</v>
      </c>
      <c r="C419" s="23"/>
      <c r="D419" s="24"/>
      <c r="E419" s="23"/>
      <c r="F419" s="23"/>
      <c r="G419" s="23"/>
      <c r="H419" s="23"/>
      <c r="I419" s="23"/>
      <c r="J419" s="25"/>
      <c r="K419" s="23"/>
      <c r="L419" s="23"/>
      <c r="M419" s="12"/>
      <c r="N419" t="s">
        <v>405</v>
      </c>
      <c r="O419" t="s">
        <v>405</v>
      </c>
    </row>
    <row r="420" spans="2:15" hidden="1" x14ac:dyDescent="0.25">
      <c r="B420" t="s">
        <v>405</v>
      </c>
      <c r="C420" s="23"/>
      <c r="D420" s="24"/>
      <c r="E420" s="23"/>
      <c r="F420" s="23"/>
      <c r="G420" s="23"/>
      <c r="H420" s="23"/>
      <c r="I420" s="23"/>
      <c r="J420" s="25"/>
      <c r="K420" s="23"/>
      <c r="L420" s="23"/>
      <c r="M420" s="12"/>
      <c r="N420" t="s">
        <v>405</v>
      </c>
      <c r="O420" t="s">
        <v>405</v>
      </c>
    </row>
    <row r="421" spans="2:15" hidden="1" x14ac:dyDescent="0.25">
      <c r="B421" t="s">
        <v>405</v>
      </c>
      <c r="C421" s="23"/>
      <c r="D421" s="24"/>
      <c r="E421" s="23"/>
      <c r="F421" s="23"/>
      <c r="G421" s="23"/>
      <c r="H421" s="23"/>
      <c r="I421" s="23"/>
      <c r="J421" s="25"/>
      <c r="K421" s="23"/>
      <c r="L421" s="23"/>
      <c r="M421" s="12"/>
      <c r="N421" t="s">
        <v>405</v>
      </c>
      <c r="O421" t="s">
        <v>405</v>
      </c>
    </row>
    <row r="422" spans="2:15" hidden="1" x14ac:dyDescent="0.25">
      <c r="B422" t="s">
        <v>405</v>
      </c>
      <c r="C422" s="23"/>
      <c r="D422" s="24"/>
      <c r="E422" s="23"/>
      <c r="F422" s="23"/>
      <c r="G422" s="23"/>
      <c r="H422" s="23"/>
      <c r="I422" s="23"/>
      <c r="J422" s="25"/>
      <c r="K422" s="23"/>
      <c r="L422" s="23"/>
      <c r="M422" s="12"/>
      <c r="N422" t="s">
        <v>405</v>
      </c>
      <c r="O422" t="s">
        <v>405</v>
      </c>
    </row>
    <row r="423" spans="2:15" hidden="1" x14ac:dyDescent="0.25">
      <c r="B423" t="s">
        <v>405</v>
      </c>
      <c r="C423" s="23"/>
      <c r="D423" s="24"/>
      <c r="E423" s="23"/>
      <c r="F423" s="23"/>
      <c r="G423" s="23"/>
      <c r="H423" s="23"/>
      <c r="I423" s="23"/>
      <c r="J423" s="25"/>
      <c r="K423" s="23"/>
      <c r="L423" s="23"/>
      <c r="M423" s="12"/>
      <c r="N423" t="s">
        <v>405</v>
      </c>
      <c r="O423" t="s">
        <v>405</v>
      </c>
    </row>
    <row r="424" spans="2:15" hidden="1" x14ac:dyDescent="0.25">
      <c r="B424" t="s">
        <v>405</v>
      </c>
      <c r="C424" s="23"/>
      <c r="D424" s="24"/>
      <c r="E424" s="23"/>
      <c r="F424" s="23"/>
      <c r="G424" s="23"/>
      <c r="H424" s="23"/>
      <c r="I424" s="23"/>
      <c r="J424" s="25"/>
      <c r="K424" s="23"/>
      <c r="L424" s="23"/>
      <c r="M424" s="12"/>
      <c r="N424" t="s">
        <v>405</v>
      </c>
      <c r="O424" t="s">
        <v>405</v>
      </c>
    </row>
    <row r="425" spans="2:15" hidden="1" x14ac:dyDescent="0.25">
      <c r="B425" t="s">
        <v>405</v>
      </c>
      <c r="C425" s="23"/>
      <c r="D425" s="24"/>
      <c r="E425" s="23"/>
      <c r="F425" s="23"/>
      <c r="G425" s="23"/>
      <c r="H425" s="23"/>
      <c r="I425" s="23"/>
      <c r="J425" s="25"/>
      <c r="K425" s="23"/>
      <c r="L425" s="23"/>
      <c r="M425" s="12"/>
      <c r="N425" t="s">
        <v>405</v>
      </c>
      <c r="O425" t="s">
        <v>405</v>
      </c>
    </row>
    <row r="426" spans="2:15" hidden="1" x14ac:dyDescent="0.25">
      <c r="B426" t="s">
        <v>405</v>
      </c>
      <c r="C426" s="23"/>
      <c r="D426" s="24"/>
      <c r="E426" s="23"/>
      <c r="F426" s="23"/>
      <c r="G426" s="23"/>
      <c r="H426" s="23"/>
      <c r="I426" s="23"/>
      <c r="J426" s="25"/>
      <c r="K426" s="23"/>
      <c r="L426" s="23"/>
      <c r="M426" s="12"/>
      <c r="N426" t="s">
        <v>405</v>
      </c>
      <c r="O426" t="s">
        <v>405</v>
      </c>
    </row>
    <row r="427" spans="2:15" hidden="1" x14ac:dyDescent="0.25">
      <c r="B427" t="s">
        <v>405</v>
      </c>
      <c r="C427" s="23"/>
      <c r="D427" s="24"/>
      <c r="E427" s="23"/>
      <c r="F427" s="23"/>
      <c r="G427" s="23"/>
      <c r="H427" s="23"/>
      <c r="I427" s="23"/>
      <c r="J427" s="25"/>
      <c r="K427" s="23"/>
      <c r="L427" s="23"/>
      <c r="M427" s="12"/>
      <c r="N427" t="s">
        <v>405</v>
      </c>
      <c r="O427" t="s">
        <v>405</v>
      </c>
    </row>
    <row r="428" spans="2:15" hidden="1" x14ac:dyDescent="0.25">
      <c r="B428" t="s">
        <v>405</v>
      </c>
      <c r="C428" s="23"/>
      <c r="D428" s="24"/>
      <c r="E428" s="23"/>
      <c r="F428" s="23"/>
      <c r="G428" s="23"/>
      <c r="H428" s="23"/>
      <c r="I428" s="23"/>
      <c r="J428" s="25"/>
      <c r="K428" s="23"/>
      <c r="L428" s="23"/>
      <c r="M428" s="12"/>
      <c r="N428" t="s">
        <v>405</v>
      </c>
      <c r="O428" t="s">
        <v>405</v>
      </c>
    </row>
    <row r="429" spans="2:15" hidden="1" x14ac:dyDescent="0.25">
      <c r="B429" t="s">
        <v>405</v>
      </c>
      <c r="C429" s="23"/>
      <c r="D429" s="24"/>
      <c r="E429" s="23"/>
      <c r="F429" s="23"/>
      <c r="G429" s="23"/>
      <c r="H429" s="23"/>
      <c r="I429" s="23"/>
      <c r="J429" s="25"/>
      <c r="K429" s="23"/>
      <c r="L429" s="23"/>
      <c r="M429" s="12"/>
      <c r="N429" t="s">
        <v>405</v>
      </c>
      <c r="O429" t="s">
        <v>405</v>
      </c>
    </row>
    <row r="430" spans="2:15" hidden="1" x14ac:dyDescent="0.25">
      <c r="B430" t="s">
        <v>405</v>
      </c>
      <c r="C430" s="23"/>
      <c r="D430" s="24"/>
      <c r="E430" s="23"/>
      <c r="F430" s="23"/>
      <c r="G430" s="23"/>
      <c r="H430" s="23"/>
      <c r="I430" s="23"/>
      <c r="J430" s="25"/>
      <c r="K430" s="23"/>
      <c r="L430" s="23"/>
      <c r="M430" s="12"/>
      <c r="N430" t="s">
        <v>405</v>
      </c>
      <c r="O430" t="s">
        <v>405</v>
      </c>
    </row>
    <row r="431" spans="2:15" hidden="1" x14ac:dyDescent="0.25">
      <c r="B431" t="s">
        <v>405</v>
      </c>
      <c r="C431" s="23"/>
      <c r="D431" s="24"/>
      <c r="E431" s="23"/>
      <c r="F431" s="23"/>
      <c r="G431" s="23"/>
      <c r="H431" s="23"/>
      <c r="I431" s="23"/>
      <c r="J431" s="25"/>
      <c r="K431" s="23"/>
      <c r="L431" s="23"/>
      <c r="M431" s="12"/>
      <c r="N431" t="s">
        <v>405</v>
      </c>
      <c r="O431" t="s">
        <v>405</v>
      </c>
    </row>
    <row r="432" spans="2:15" hidden="1" x14ac:dyDescent="0.25">
      <c r="B432" t="s">
        <v>405</v>
      </c>
      <c r="C432" s="23"/>
      <c r="D432" s="24"/>
      <c r="E432" s="23"/>
      <c r="F432" s="23"/>
      <c r="G432" s="23"/>
      <c r="H432" s="23"/>
      <c r="I432" s="23"/>
      <c r="J432" s="25"/>
      <c r="K432" s="23"/>
      <c r="L432" s="23"/>
      <c r="M432" s="12"/>
      <c r="N432" t="s">
        <v>405</v>
      </c>
      <c r="O432" t="s">
        <v>405</v>
      </c>
    </row>
    <row r="433" spans="2:15" hidden="1" x14ac:dyDescent="0.25">
      <c r="B433" t="s">
        <v>405</v>
      </c>
      <c r="C433" s="23"/>
      <c r="D433" s="24"/>
      <c r="E433" s="23"/>
      <c r="F433" s="23"/>
      <c r="G433" s="23"/>
      <c r="H433" s="23"/>
      <c r="I433" s="23"/>
      <c r="J433" s="25"/>
      <c r="K433" s="23"/>
      <c r="L433" s="23"/>
      <c r="M433" s="12"/>
      <c r="N433" t="s">
        <v>405</v>
      </c>
      <c r="O433" t="s">
        <v>405</v>
      </c>
    </row>
    <row r="434" spans="2:15" hidden="1" x14ac:dyDescent="0.25">
      <c r="B434" t="s">
        <v>405</v>
      </c>
      <c r="C434" s="23"/>
      <c r="D434" s="24"/>
      <c r="E434" s="23"/>
      <c r="F434" s="23"/>
      <c r="G434" s="23"/>
      <c r="H434" s="23"/>
      <c r="I434" s="23"/>
      <c r="J434" s="25"/>
      <c r="K434" s="23"/>
      <c r="L434" s="23"/>
      <c r="M434" s="12"/>
      <c r="N434" t="s">
        <v>405</v>
      </c>
      <c r="O434" t="s">
        <v>405</v>
      </c>
    </row>
    <row r="435" spans="2:15" hidden="1" x14ac:dyDescent="0.25">
      <c r="B435" t="s">
        <v>405</v>
      </c>
      <c r="C435" s="23"/>
      <c r="D435" s="24"/>
      <c r="E435" s="23"/>
      <c r="F435" s="23"/>
      <c r="G435" s="23"/>
      <c r="H435" s="23"/>
      <c r="I435" s="23"/>
      <c r="J435" s="25"/>
      <c r="K435" s="23"/>
      <c r="L435" s="23"/>
      <c r="M435" s="12"/>
      <c r="N435" t="s">
        <v>405</v>
      </c>
      <c r="O435" t="s">
        <v>405</v>
      </c>
    </row>
    <row r="436" spans="2:15" hidden="1" x14ac:dyDescent="0.25">
      <c r="B436" t="s">
        <v>405</v>
      </c>
      <c r="C436" s="23"/>
      <c r="D436" s="24"/>
      <c r="E436" s="23"/>
      <c r="F436" s="23"/>
      <c r="G436" s="23"/>
      <c r="H436" s="23"/>
      <c r="I436" s="23"/>
      <c r="J436" s="25"/>
      <c r="K436" s="23"/>
      <c r="L436" s="23"/>
      <c r="M436" s="12"/>
      <c r="N436" t="s">
        <v>405</v>
      </c>
      <c r="O436" t="s">
        <v>405</v>
      </c>
    </row>
    <row r="437" spans="2:15" hidden="1" x14ac:dyDescent="0.25">
      <c r="B437" t="s">
        <v>405</v>
      </c>
      <c r="C437" s="23"/>
      <c r="D437" s="24"/>
      <c r="E437" s="23"/>
      <c r="F437" s="23"/>
      <c r="G437" s="23"/>
      <c r="H437" s="23"/>
      <c r="I437" s="23"/>
      <c r="J437" s="25"/>
      <c r="K437" s="23"/>
      <c r="L437" s="23"/>
      <c r="M437" s="12"/>
      <c r="N437" t="s">
        <v>405</v>
      </c>
      <c r="O437" t="s">
        <v>405</v>
      </c>
    </row>
    <row r="438" spans="2:15" hidden="1" x14ac:dyDescent="0.25">
      <c r="B438" t="s">
        <v>405</v>
      </c>
      <c r="C438" s="23"/>
      <c r="D438" s="24"/>
      <c r="E438" s="23"/>
      <c r="F438" s="23"/>
      <c r="G438" s="23"/>
      <c r="H438" s="23"/>
      <c r="I438" s="23"/>
      <c r="J438" s="25"/>
      <c r="K438" s="23"/>
      <c r="L438" s="23"/>
      <c r="M438" s="12"/>
      <c r="N438" t="s">
        <v>405</v>
      </c>
      <c r="O438" t="s">
        <v>405</v>
      </c>
    </row>
    <row r="439" spans="2:15" hidden="1" x14ac:dyDescent="0.25">
      <c r="B439" t="s">
        <v>405</v>
      </c>
      <c r="C439" s="23"/>
      <c r="D439" s="24"/>
      <c r="E439" s="23"/>
      <c r="F439" s="23"/>
      <c r="G439" s="23"/>
      <c r="H439" s="23"/>
      <c r="I439" s="23"/>
      <c r="J439" s="25"/>
      <c r="K439" s="23"/>
      <c r="L439" s="23"/>
      <c r="M439" s="12"/>
      <c r="N439" t="s">
        <v>405</v>
      </c>
      <c r="O439" t="s">
        <v>405</v>
      </c>
    </row>
    <row r="440" spans="2:15" hidden="1" x14ac:dyDescent="0.25">
      <c r="B440" t="s">
        <v>405</v>
      </c>
      <c r="C440" s="23"/>
      <c r="D440" s="24"/>
      <c r="E440" s="23"/>
      <c r="F440" s="23"/>
      <c r="G440" s="23"/>
      <c r="H440" s="23"/>
      <c r="I440" s="23"/>
      <c r="J440" s="25"/>
      <c r="K440" s="23"/>
      <c r="L440" s="23"/>
      <c r="M440" s="12"/>
      <c r="N440" t="s">
        <v>405</v>
      </c>
      <c r="O440" t="s">
        <v>405</v>
      </c>
    </row>
    <row r="441" spans="2:15" hidden="1" x14ac:dyDescent="0.25">
      <c r="B441" t="s">
        <v>405</v>
      </c>
      <c r="C441" s="23"/>
      <c r="D441" s="24"/>
      <c r="E441" s="23"/>
      <c r="F441" s="23"/>
      <c r="G441" s="23"/>
      <c r="H441" s="23"/>
      <c r="I441" s="23"/>
      <c r="J441" s="25"/>
      <c r="K441" s="23"/>
      <c r="L441" s="23"/>
      <c r="M441" s="12"/>
      <c r="N441" t="s">
        <v>405</v>
      </c>
      <c r="O441" t="s">
        <v>405</v>
      </c>
    </row>
    <row r="442" spans="2:15" hidden="1" x14ac:dyDescent="0.25">
      <c r="B442" t="s">
        <v>405</v>
      </c>
      <c r="C442" s="23"/>
      <c r="D442" s="24"/>
      <c r="E442" s="23"/>
      <c r="F442" s="23"/>
      <c r="G442" s="23"/>
      <c r="H442" s="23"/>
      <c r="I442" s="23"/>
      <c r="J442" s="25"/>
      <c r="K442" s="23"/>
      <c r="L442" s="23"/>
      <c r="M442" s="12"/>
      <c r="N442" t="s">
        <v>405</v>
      </c>
      <c r="O442" t="s">
        <v>405</v>
      </c>
    </row>
    <row r="443" spans="2:15" hidden="1" x14ac:dyDescent="0.25">
      <c r="B443" t="s">
        <v>405</v>
      </c>
      <c r="C443" s="23"/>
      <c r="D443" s="24"/>
      <c r="E443" s="23"/>
      <c r="F443" s="23"/>
      <c r="G443" s="23"/>
      <c r="H443" s="23"/>
      <c r="I443" s="23"/>
      <c r="J443" s="25"/>
      <c r="K443" s="23"/>
      <c r="L443" s="23"/>
      <c r="M443" s="12"/>
      <c r="N443" t="s">
        <v>405</v>
      </c>
      <c r="O443" t="s">
        <v>405</v>
      </c>
    </row>
    <row r="444" spans="2:15" hidden="1" x14ac:dyDescent="0.25">
      <c r="B444" t="s">
        <v>405</v>
      </c>
      <c r="C444" s="23"/>
      <c r="D444" s="24"/>
      <c r="E444" s="23"/>
      <c r="F444" s="23"/>
      <c r="G444" s="23"/>
      <c r="H444" s="23"/>
      <c r="I444" s="23"/>
      <c r="J444" s="25"/>
      <c r="K444" s="23"/>
      <c r="L444" s="23"/>
      <c r="M444" s="12"/>
      <c r="N444" t="s">
        <v>405</v>
      </c>
      <c r="O444" t="s">
        <v>405</v>
      </c>
    </row>
    <row r="445" spans="2:15" hidden="1" x14ac:dyDescent="0.25">
      <c r="B445" t="s">
        <v>405</v>
      </c>
      <c r="C445" s="23"/>
      <c r="D445" s="24"/>
      <c r="E445" s="23"/>
      <c r="F445" s="23"/>
      <c r="G445" s="23"/>
      <c r="H445" s="23"/>
      <c r="I445" s="23"/>
      <c r="J445" s="25"/>
      <c r="K445" s="23"/>
      <c r="L445" s="23"/>
      <c r="M445" s="12"/>
      <c r="N445" t="s">
        <v>405</v>
      </c>
      <c r="O445" t="s">
        <v>405</v>
      </c>
    </row>
    <row r="446" spans="2:15" hidden="1" x14ac:dyDescent="0.25">
      <c r="B446" t="s">
        <v>405</v>
      </c>
      <c r="C446" s="23"/>
      <c r="D446" s="24"/>
      <c r="E446" s="23"/>
      <c r="F446" s="23"/>
      <c r="G446" s="23"/>
      <c r="H446" s="23"/>
      <c r="I446" s="23"/>
      <c r="J446" s="25"/>
      <c r="K446" s="23"/>
      <c r="L446" s="23"/>
      <c r="M446" s="12"/>
      <c r="N446" t="s">
        <v>405</v>
      </c>
      <c r="O446" t="s">
        <v>405</v>
      </c>
    </row>
    <row r="447" spans="2:15" hidden="1" x14ac:dyDescent="0.25">
      <c r="B447" t="s">
        <v>405</v>
      </c>
      <c r="C447" s="23"/>
      <c r="D447" s="24"/>
      <c r="E447" s="23"/>
      <c r="F447" s="23"/>
      <c r="G447" s="23"/>
      <c r="H447" s="23"/>
      <c r="I447" s="23"/>
      <c r="J447" s="25"/>
      <c r="K447" s="23"/>
      <c r="L447" s="23"/>
      <c r="M447" s="12"/>
      <c r="N447" t="s">
        <v>405</v>
      </c>
      <c r="O447" t="s">
        <v>405</v>
      </c>
    </row>
    <row r="448" spans="2:15" hidden="1" x14ac:dyDescent="0.25">
      <c r="B448" t="s">
        <v>405</v>
      </c>
      <c r="C448" s="23"/>
      <c r="D448" s="24"/>
      <c r="E448" s="23"/>
      <c r="F448" s="23"/>
      <c r="G448" s="23"/>
      <c r="H448" s="23"/>
      <c r="I448" s="23"/>
      <c r="J448" s="25"/>
      <c r="K448" s="23"/>
      <c r="L448" s="23"/>
      <c r="M448" s="12"/>
      <c r="N448" t="s">
        <v>405</v>
      </c>
      <c r="O448" t="s">
        <v>405</v>
      </c>
    </row>
    <row r="449" spans="2:15" hidden="1" x14ac:dyDescent="0.25">
      <c r="B449" t="s">
        <v>405</v>
      </c>
      <c r="C449" s="23"/>
      <c r="D449" s="24"/>
      <c r="E449" s="23"/>
      <c r="F449" s="23"/>
      <c r="G449" s="23"/>
      <c r="H449" s="23"/>
      <c r="I449" s="23"/>
      <c r="J449" s="25"/>
      <c r="K449" s="23"/>
      <c r="L449" s="23"/>
      <c r="M449" s="12"/>
      <c r="N449" t="s">
        <v>405</v>
      </c>
      <c r="O449" t="s">
        <v>405</v>
      </c>
    </row>
    <row r="450" spans="2:15" hidden="1" x14ac:dyDescent="0.25">
      <c r="B450" t="s">
        <v>405</v>
      </c>
      <c r="C450" s="23"/>
      <c r="D450" s="24"/>
      <c r="E450" s="23"/>
      <c r="F450" s="23"/>
      <c r="G450" s="23"/>
      <c r="H450" s="23"/>
      <c r="I450" s="23"/>
      <c r="J450" s="25"/>
      <c r="K450" s="23"/>
      <c r="L450" s="23"/>
      <c r="M450" s="12"/>
      <c r="N450" t="s">
        <v>405</v>
      </c>
      <c r="O450" t="s">
        <v>405</v>
      </c>
    </row>
    <row r="451" spans="2:15" hidden="1" x14ac:dyDescent="0.25">
      <c r="B451" t="s">
        <v>405</v>
      </c>
      <c r="C451" s="23"/>
      <c r="D451" s="24"/>
      <c r="E451" s="23"/>
      <c r="F451" s="23"/>
      <c r="G451" s="23"/>
      <c r="H451" s="23"/>
      <c r="I451" s="23"/>
      <c r="J451" s="25"/>
      <c r="K451" s="23"/>
      <c r="L451" s="23"/>
      <c r="M451" s="12"/>
      <c r="N451" t="s">
        <v>405</v>
      </c>
      <c r="O451" t="s">
        <v>405</v>
      </c>
    </row>
    <row r="452" spans="2:15" hidden="1" x14ac:dyDescent="0.25">
      <c r="B452" t="s">
        <v>405</v>
      </c>
      <c r="C452" s="23"/>
      <c r="D452" s="24"/>
      <c r="E452" s="23"/>
      <c r="F452" s="23"/>
      <c r="G452" s="23"/>
      <c r="H452" s="23"/>
      <c r="I452" s="23"/>
      <c r="J452" s="25"/>
      <c r="K452" s="23"/>
      <c r="L452" s="23"/>
      <c r="M452" s="12"/>
      <c r="N452" t="s">
        <v>405</v>
      </c>
      <c r="O452" t="s">
        <v>405</v>
      </c>
    </row>
    <row r="453" spans="2:15" hidden="1" x14ac:dyDescent="0.25">
      <c r="B453" t="s">
        <v>405</v>
      </c>
      <c r="C453" s="23"/>
      <c r="D453" s="24"/>
      <c r="E453" s="23"/>
      <c r="F453" s="23"/>
      <c r="G453" s="23"/>
      <c r="H453" s="23"/>
      <c r="I453" s="23"/>
      <c r="J453" s="25"/>
      <c r="K453" s="23"/>
      <c r="L453" s="23"/>
      <c r="M453" s="12"/>
      <c r="N453" t="s">
        <v>405</v>
      </c>
      <c r="O453" t="s">
        <v>405</v>
      </c>
    </row>
    <row r="454" spans="2:15" hidden="1" x14ac:dyDescent="0.25">
      <c r="B454" t="s">
        <v>405</v>
      </c>
      <c r="C454" s="23"/>
      <c r="D454" s="24"/>
      <c r="E454" s="23"/>
      <c r="F454" s="23"/>
      <c r="G454" s="23"/>
      <c r="H454" s="23"/>
      <c r="I454" s="23"/>
      <c r="J454" s="25"/>
      <c r="K454" s="23"/>
      <c r="L454" s="23"/>
      <c r="M454" s="12"/>
      <c r="N454" t="s">
        <v>405</v>
      </c>
      <c r="O454" t="s">
        <v>405</v>
      </c>
    </row>
    <row r="455" spans="2:15" hidden="1" x14ac:dyDescent="0.25">
      <c r="B455" t="s">
        <v>405</v>
      </c>
      <c r="C455" s="23"/>
      <c r="D455" s="24"/>
      <c r="E455" s="23"/>
      <c r="F455" s="23"/>
      <c r="G455" s="23"/>
      <c r="H455" s="23"/>
      <c r="I455" s="23"/>
      <c r="J455" s="25"/>
      <c r="K455" s="23"/>
      <c r="L455" s="23"/>
      <c r="M455" s="12"/>
      <c r="N455" t="s">
        <v>405</v>
      </c>
      <c r="O455" t="s">
        <v>405</v>
      </c>
    </row>
    <row r="456" spans="2:15" hidden="1" x14ac:dyDescent="0.25">
      <c r="B456" t="s">
        <v>405</v>
      </c>
      <c r="C456" s="23"/>
      <c r="D456" s="24"/>
      <c r="E456" s="23"/>
      <c r="F456" s="23"/>
      <c r="G456" s="23"/>
      <c r="H456" s="23"/>
      <c r="I456" s="23"/>
      <c r="J456" s="25"/>
      <c r="K456" s="23"/>
      <c r="L456" s="23"/>
      <c r="M456" s="12"/>
      <c r="N456" t="s">
        <v>405</v>
      </c>
      <c r="O456" t="s">
        <v>405</v>
      </c>
    </row>
    <row r="457" spans="2:15" hidden="1" x14ac:dyDescent="0.25">
      <c r="B457" t="s">
        <v>405</v>
      </c>
      <c r="C457" s="23"/>
      <c r="D457" s="24"/>
      <c r="E457" s="23"/>
      <c r="F457" s="23"/>
      <c r="G457" s="23"/>
      <c r="H457" s="23"/>
      <c r="I457" s="23"/>
      <c r="J457" s="25"/>
      <c r="K457" s="23"/>
      <c r="L457" s="23"/>
      <c r="M457" s="12"/>
      <c r="N457" t="s">
        <v>405</v>
      </c>
      <c r="O457" t="s">
        <v>405</v>
      </c>
    </row>
    <row r="458" spans="2:15" hidden="1" x14ac:dyDescent="0.25">
      <c r="B458" t="s">
        <v>405</v>
      </c>
      <c r="C458" s="23"/>
      <c r="D458" s="24"/>
      <c r="E458" s="23"/>
      <c r="F458" s="23"/>
      <c r="G458" s="23"/>
      <c r="H458" s="23"/>
      <c r="I458" s="23"/>
      <c r="J458" s="25"/>
      <c r="K458" s="23"/>
      <c r="L458" s="23"/>
      <c r="M458" s="12"/>
      <c r="N458" t="s">
        <v>405</v>
      </c>
      <c r="O458" t="s">
        <v>405</v>
      </c>
    </row>
    <row r="459" spans="2:15" hidden="1" x14ac:dyDescent="0.25">
      <c r="B459" t="s">
        <v>405</v>
      </c>
      <c r="C459" s="23"/>
      <c r="D459" s="24"/>
      <c r="E459" s="23"/>
      <c r="F459" s="23"/>
      <c r="G459" s="23"/>
      <c r="H459" s="23"/>
      <c r="I459" s="23"/>
      <c r="J459" s="25"/>
      <c r="K459" s="23"/>
      <c r="L459" s="23"/>
      <c r="M459" s="12"/>
      <c r="N459" t="s">
        <v>405</v>
      </c>
      <c r="O459" t="s">
        <v>405</v>
      </c>
    </row>
    <row r="460" spans="2:15" hidden="1" x14ac:dyDescent="0.25">
      <c r="B460" t="s">
        <v>405</v>
      </c>
      <c r="C460" s="23"/>
      <c r="D460" s="24"/>
      <c r="E460" s="23"/>
      <c r="F460" s="23"/>
      <c r="G460" s="23"/>
      <c r="H460" s="23"/>
      <c r="I460" s="23"/>
      <c r="J460" s="25"/>
      <c r="K460" s="23"/>
      <c r="L460" s="23"/>
      <c r="M460" s="12"/>
      <c r="N460" t="s">
        <v>405</v>
      </c>
      <c r="O460" t="s">
        <v>405</v>
      </c>
    </row>
    <row r="461" spans="2:15" hidden="1" x14ac:dyDescent="0.25">
      <c r="B461" t="s">
        <v>405</v>
      </c>
      <c r="C461" s="23"/>
      <c r="D461" s="24"/>
      <c r="E461" s="23"/>
      <c r="F461" s="23"/>
      <c r="G461" s="23"/>
      <c r="H461" s="23"/>
      <c r="I461" s="23"/>
      <c r="J461" s="25"/>
      <c r="K461" s="23"/>
      <c r="L461" s="23"/>
      <c r="M461" s="12"/>
      <c r="N461" t="s">
        <v>405</v>
      </c>
      <c r="O461" t="s">
        <v>405</v>
      </c>
    </row>
    <row r="462" spans="2:15" hidden="1" x14ac:dyDescent="0.25">
      <c r="B462" t="s">
        <v>405</v>
      </c>
      <c r="C462" s="23"/>
      <c r="D462" s="24"/>
      <c r="E462" s="23"/>
      <c r="F462" s="23"/>
      <c r="G462" s="23"/>
      <c r="H462" s="23"/>
      <c r="I462" s="23"/>
      <c r="J462" s="25"/>
      <c r="K462" s="23"/>
      <c r="L462" s="23"/>
      <c r="M462" s="12"/>
      <c r="N462" t="s">
        <v>405</v>
      </c>
      <c r="O462" t="s">
        <v>405</v>
      </c>
    </row>
    <row r="463" spans="2:15" hidden="1" x14ac:dyDescent="0.25">
      <c r="B463" t="s">
        <v>405</v>
      </c>
      <c r="C463" s="23"/>
      <c r="D463" s="24"/>
      <c r="E463" s="23"/>
      <c r="F463" s="23"/>
      <c r="G463" s="23"/>
      <c r="H463" s="23"/>
      <c r="I463" s="23"/>
      <c r="J463" s="25"/>
      <c r="K463" s="23"/>
      <c r="L463" s="23"/>
      <c r="M463" s="12"/>
      <c r="N463" t="s">
        <v>405</v>
      </c>
      <c r="O463" t="s">
        <v>405</v>
      </c>
    </row>
    <row r="464" spans="2:15" hidden="1" x14ac:dyDescent="0.25">
      <c r="B464" t="s">
        <v>405</v>
      </c>
      <c r="C464" s="23"/>
      <c r="D464" s="24"/>
      <c r="E464" s="23"/>
      <c r="F464" s="23"/>
      <c r="G464" s="23"/>
      <c r="H464" s="23"/>
      <c r="I464" s="23"/>
      <c r="J464" s="25"/>
      <c r="K464" s="23"/>
      <c r="L464" s="23"/>
      <c r="M464" s="12"/>
      <c r="N464" t="s">
        <v>405</v>
      </c>
      <c r="O464" t="s">
        <v>405</v>
      </c>
    </row>
    <row r="465" spans="2:15" hidden="1" x14ac:dyDescent="0.25">
      <c r="B465" t="s">
        <v>405</v>
      </c>
      <c r="C465" s="23"/>
      <c r="D465" s="24"/>
      <c r="E465" s="23"/>
      <c r="F465" s="23"/>
      <c r="G465" s="23"/>
      <c r="H465" s="23"/>
      <c r="I465" s="23"/>
      <c r="J465" s="25"/>
      <c r="K465" s="23"/>
      <c r="L465" s="23"/>
      <c r="M465" s="12"/>
      <c r="N465" t="s">
        <v>405</v>
      </c>
      <c r="O465" t="s">
        <v>405</v>
      </c>
    </row>
    <row r="466" spans="2:15" hidden="1" x14ac:dyDescent="0.25">
      <c r="B466" t="s">
        <v>405</v>
      </c>
      <c r="C466" s="23"/>
      <c r="D466" s="24"/>
      <c r="E466" s="23"/>
      <c r="F466" s="23"/>
      <c r="G466" s="23"/>
      <c r="H466" s="23"/>
      <c r="I466" s="23"/>
      <c r="J466" s="25"/>
      <c r="K466" s="23"/>
      <c r="L466" s="23"/>
      <c r="M466" s="12"/>
      <c r="N466" t="s">
        <v>405</v>
      </c>
      <c r="O466" t="s">
        <v>405</v>
      </c>
    </row>
    <row r="467" spans="2:15" hidden="1" x14ac:dyDescent="0.25">
      <c r="B467" t="s">
        <v>405</v>
      </c>
      <c r="C467" s="23"/>
      <c r="D467" s="24"/>
      <c r="E467" s="23"/>
      <c r="F467" s="23"/>
      <c r="G467" s="23"/>
      <c r="H467" s="23"/>
      <c r="I467" s="23"/>
      <c r="J467" s="25"/>
      <c r="K467" s="23"/>
      <c r="L467" s="23"/>
      <c r="M467" s="12"/>
      <c r="N467" t="s">
        <v>405</v>
      </c>
      <c r="O467" t="s">
        <v>405</v>
      </c>
    </row>
    <row r="468" spans="2:15" hidden="1" x14ac:dyDescent="0.25">
      <c r="B468" t="s">
        <v>405</v>
      </c>
      <c r="C468" s="23"/>
      <c r="D468" s="24"/>
      <c r="E468" s="23"/>
      <c r="F468" s="23"/>
      <c r="G468" s="23"/>
      <c r="H468" s="23"/>
      <c r="I468" s="23"/>
      <c r="J468" s="25"/>
      <c r="K468" s="23"/>
      <c r="L468" s="23"/>
      <c r="M468" s="12"/>
      <c r="N468" t="s">
        <v>405</v>
      </c>
      <c r="O468" t="s">
        <v>405</v>
      </c>
    </row>
    <row r="469" spans="2:15" hidden="1" x14ac:dyDescent="0.25">
      <c r="B469" t="s">
        <v>405</v>
      </c>
      <c r="C469" s="23"/>
      <c r="D469" s="24"/>
      <c r="E469" s="23"/>
      <c r="F469" s="23"/>
      <c r="G469" s="23"/>
      <c r="H469" s="23"/>
      <c r="I469" s="23"/>
      <c r="J469" s="25"/>
      <c r="K469" s="23"/>
      <c r="L469" s="23"/>
      <c r="M469" s="12"/>
      <c r="N469" t="s">
        <v>405</v>
      </c>
      <c r="O469" t="s">
        <v>405</v>
      </c>
    </row>
    <row r="470" spans="2:15" hidden="1" x14ac:dyDescent="0.25">
      <c r="B470" t="s">
        <v>405</v>
      </c>
      <c r="C470" s="23"/>
      <c r="D470" s="24"/>
      <c r="E470" s="23"/>
      <c r="F470" s="23"/>
      <c r="G470" s="23"/>
      <c r="H470" s="23"/>
      <c r="I470" s="23"/>
      <c r="J470" s="25"/>
      <c r="K470" s="23"/>
      <c r="L470" s="23"/>
      <c r="M470" s="12"/>
      <c r="N470" t="s">
        <v>405</v>
      </c>
      <c r="O470" t="s">
        <v>405</v>
      </c>
    </row>
    <row r="471" spans="2:15" hidden="1" x14ac:dyDescent="0.25">
      <c r="B471" t="s">
        <v>405</v>
      </c>
      <c r="C471" s="23"/>
      <c r="D471" s="24"/>
      <c r="E471" s="23"/>
      <c r="F471" s="23"/>
      <c r="G471" s="23"/>
      <c r="H471" s="23"/>
      <c r="I471" s="23"/>
      <c r="J471" s="25"/>
      <c r="K471" s="23"/>
      <c r="L471" s="23"/>
      <c r="M471" s="12"/>
      <c r="N471" t="s">
        <v>405</v>
      </c>
      <c r="O471" t="s">
        <v>405</v>
      </c>
    </row>
    <row r="472" spans="2:15" hidden="1" x14ac:dyDescent="0.25">
      <c r="B472" t="s">
        <v>405</v>
      </c>
      <c r="C472" s="23"/>
      <c r="D472" s="24"/>
      <c r="E472" s="23"/>
      <c r="F472" s="23"/>
      <c r="G472" s="23"/>
      <c r="H472" s="23"/>
      <c r="I472" s="23"/>
      <c r="J472" s="25"/>
      <c r="K472" s="23"/>
      <c r="L472" s="23"/>
      <c r="M472" s="12"/>
      <c r="N472" t="s">
        <v>405</v>
      </c>
      <c r="O472" t="s">
        <v>405</v>
      </c>
    </row>
    <row r="473" spans="2:15" hidden="1" x14ac:dyDescent="0.25">
      <c r="B473" t="s">
        <v>405</v>
      </c>
      <c r="C473" s="23"/>
      <c r="D473" s="24"/>
      <c r="E473" s="23"/>
      <c r="F473" s="23"/>
      <c r="G473" s="23"/>
      <c r="H473" s="23"/>
      <c r="I473" s="23"/>
      <c r="J473" s="25"/>
      <c r="K473" s="23"/>
      <c r="L473" s="23"/>
      <c r="M473" s="12"/>
      <c r="N473" t="s">
        <v>405</v>
      </c>
      <c r="O473" t="s">
        <v>405</v>
      </c>
    </row>
    <row r="474" spans="2:15" hidden="1" x14ac:dyDescent="0.25">
      <c r="B474" t="s">
        <v>405</v>
      </c>
      <c r="C474" s="23"/>
      <c r="D474" s="24"/>
      <c r="E474" s="23"/>
      <c r="F474" s="23"/>
      <c r="G474" s="23"/>
      <c r="H474" s="23"/>
      <c r="I474" s="23"/>
      <c r="J474" s="25"/>
      <c r="K474" s="23"/>
      <c r="L474" s="23"/>
      <c r="M474" s="12"/>
      <c r="N474" t="s">
        <v>405</v>
      </c>
      <c r="O474" t="s">
        <v>405</v>
      </c>
    </row>
    <row r="475" spans="2:15" hidden="1" x14ac:dyDescent="0.25">
      <c r="B475" t="s">
        <v>405</v>
      </c>
      <c r="C475" s="23"/>
      <c r="D475" s="24"/>
      <c r="E475" s="23"/>
      <c r="F475" s="23"/>
      <c r="G475" s="23"/>
      <c r="H475" s="23"/>
      <c r="I475" s="23"/>
      <c r="J475" s="25"/>
      <c r="K475" s="23"/>
      <c r="L475" s="23"/>
      <c r="M475" s="12"/>
      <c r="N475" t="s">
        <v>405</v>
      </c>
      <c r="O475" t="s">
        <v>405</v>
      </c>
    </row>
    <row r="476" spans="2:15" hidden="1" x14ac:dyDescent="0.25">
      <c r="B476" t="s">
        <v>405</v>
      </c>
      <c r="C476" s="23"/>
      <c r="D476" s="24"/>
      <c r="E476" s="23"/>
      <c r="F476" s="23"/>
      <c r="G476" s="23"/>
      <c r="H476" s="23"/>
      <c r="I476" s="23"/>
      <c r="J476" s="25"/>
      <c r="K476" s="23"/>
      <c r="L476" s="23"/>
      <c r="M476" s="12"/>
      <c r="N476" t="s">
        <v>405</v>
      </c>
      <c r="O476" t="s">
        <v>405</v>
      </c>
    </row>
    <row r="477" spans="2:15" hidden="1" x14ac:dyDescent="0.25">
      <c r="B477" t="s">
        <v>405</v>
      </c>
      <c r="C477" s="23"/>
      <c r="D477" s="24"/>
      <c r="E477" s="23"/>
      <c r="F477" s="23"/>
      <c r="G477" s="23"/>
      <c r="H477" s="23"/>
      <c r="I477" s="23"/>
      <c r="J477" s="25"/>
      <c r="K477" s="23"/>
      <c r="L477" s="23"/>
      <c r="M477" s="12"/>
      <c r="N477" t="s">
        <v>405</v>
      </c>
      <c r="O477" t="s">
        <v>405</v>
      </c>
    </row>
    <row r="478" spans="2:15" hidden="1" x14ac:dyDescent="0.25">
      <c r="B478" t="s">
        <v>405</v>
      </c>
      <c r="C478" s="23"/>
      <c r="D478" s="24"/>
      <c r="E478" s="23"/>
      <c r="F478" s="23"/>
      <c r="G478" s="23"/>
      <c r="H478" s="23"/>
      <c r="I478" s="23"/>
      <c r="J478" s="25"/>
      <c r="K478" s="23"/>
      <c r="L478" s="23"/>
      <c r="M478" s="12"/>
      <c r="N478" t="s">
        <v>405</v>
      </c>
      <c r="O478" t="s">
        <v>405</v>
      </c>
    </row>
    <row r="479" spans="2:15" hidden="1" x14ac:dyDescent="0.25">
      <c r="B479" t="s">
        <v>405</v>
      </c>
      <c r="C479" s="23"/>
      <c r="D479" s="24"/>
      <c r="E479" s="23"/>
      <c r="F479" s="23"/>
      <c r="G479" s="23"/>
      <c r="H479" s="23"/>
      <c r="I479" s="23"/>
      <c r="J479" s="25"/>
      <c r="K479" s="23"/>
      <c r="L479" s="23"/>
      <c r="M479" s="12"/>
      <c r="N479" t="s">
        <v>405</v>
      </c>
      <c r="O479" t="s">
        <v>405</v>
      </c>
    </row>
    <row r="480" spans="2:15" hidden="1" x14ac:dyDescent="0.25">
      <c r="B480" t="s">
        <v>405</v>
      </c>
      <c r="C480" s="23"/>
      <c r="D480" s="24"/>
      <c r="E480" s="23"/>
      <c r="F480" s="23"/>
      <c r="G480" s="23"/>
      <c r="H480" s="23"/>
      <c r="I480" s="23"/>
      <c r="J480" s="25"/>
      <c r="K480" s="23"/>
      <c r="L480" s="23"/>
      <c r="M480" s="12"/>
      <c r="N480" t="s">
        <v>405</v>
      </c>
      <c r="O480" t="s">
        <v>405</v>
      </c>
    </row>
    <row r="481" spans="2:15" hidden="1" x14ac:dyDescent="0.25">
      <c r="B481" t="s">
        <v>405</v>
      </c>
      <c r="C481" s="23"/>
      <c r="D481" s="24"/>
      <c r="E481" s="23"/>
      <c r="F481" s="23"/>
      <c r="G481" s="23"/>
      <c r="H481" s="23"/>
      <c r="I481" s="23"/>
      <c r="J481" s="25"/>
      <c r="K481" s="23"/>
      <c r="L481" s="23"/>
      <c r="M481" s="12"/>
      <c r="N481" t="s">
        <v>405</v>
      </c>
      <c r="O481" t="s">
        <v>405</v>
      </c>
    </row>
    <row r="482" spans="2:15" hidden="1" x14ac:dyDescent="0.25">
      <c r="B482" t="s">
        <v>405</v>
      </c>
      <c r="C482" s="23"/>
      <c r="D482" s="24"/>
      <c r="E482" s="23"/>
      <c r="F482" s="23"/>
      <c r="G482" s="23"/>
      <c r="H482" s="23"/>
      <c r="I482" s="23"/>
      <c r="J482" s="25"/>
      <c r="K482" s="23"/>
      <c r="L482" s="23"/>
      <c r="M482" s="12"/>
      <c r="N482" t="s">
        <v>405</v>
      </c>
      <c r="O482" t="s">
        <v>405</v>
      </c>
    </row>
    <row r="483" spans="2:15" hidden="1" x14ac:dyDescent="0.25">
      <c r="B483" t="s">
        <v>405</v>
      </c>
      <c r="C483" s="23"/>
      <c r="D483" s="24"/>
      <c r="E483" s="23"/>
      <c r="F483" s="23"/>
      <c r="G483" s="23"/>
      <c r="H483" s="23"/>
      <c r="I483" s="23"/>
      <c r="J483" s="25"/>
      <c r="K483" s="23"/>
      <c r="L483" s="23"/>
      <c r="M483" s="12"/>
      <c r="N483" t="s">
        <v>405</v>
      </c>
      <c r="O483" t="s">
        <v>405</v>
      </c>
    </row>
    <row r="484" spans="2:15" hidden="1" x14ac:dyDescent="0.25">
      <c r="B484" t="s">
        <v>405</v>
      </c>
      <c r="C484" s="23"/>
      <c r="D484" s="24"/>
      <c r="E484" s="23"/>
      <c r="F484" s="23"/>
      <c r="G484" s="23"/>
      <c r="H484" s="23"/>
      <c r="I484" s="23"/>
      <c r="J484" s="25"/>
      <c r="K484" s="23"/>
      <c r="L484" s="23"/>
      <c r="M484" s="12"/>
      <c r="N484" t="s">
        <v>405</v>
      </c>
      <c r="O484" t="s">
        <v>405</v>
      </c>
    </row>
    <row r="485" spans="2:15" hidden="1" x14ac:dyDescent="0.25">
      <c r="B485" t="s">
        <v>405</v>
      </c>
      <c r="C485" s="23"/>
      <c r="D485" s="24"/>
      <c r="E485" s="23"/>
      <c r="F485" s="23"/>
      <c r="G485" s="23"/>
      <c r="H485" s="23"/>
      <c r="I485" s="23"/>
      <c r="J485" s="25"/>
      <c r="K485" s="23"/>
      <c r="L485" s="23"/>
      <c r="M485" s="12"/>
      <c r="N485" t="s">
        <v>405</v>
      </c>
      <c r="O485" t="s">
        <v>405</v>
      </c>
    </row>
    <row r="486" spans="2:15" hidden="1" x14ac:dyDescent="0.25">
      <c r="B486" t="s">
        <v>405</v>
      </c>
      <c r="C486" s="23"/>
      <c r="D486" s="24"/>
      <c r="E486" s="23"/>
      <c r="F486" s="23"/>
      <c r="G486" s="23"/>
      <c r="H486" s="23"/>
      <c r="I486" s="23"/>
      <c r="J486" s="25"/>
      <c r="K486" s="23"/>
      <c r="L486" s="23"/>
      <c r="M486" s="12"/>
      <c r="N486" t="s">
        <v>405</v>
      </c>
      <c r="O486" t="s">
        <v>405</v>
      </c>
    </row>
    <row r="487" spans="2:15" hidden="1" x14ac:dyDescent="0.25">
      <c r="B487" t="s">
        <v>405</v>
      </c>
      <c r="C487" s="23"/>
      <c r="D487" s="24"/>
      <c r="E487" s="23"/>
      <c r="F487" s="23"/>
      <c r="G487" s="23"/>
      <c r="H487" s="23"/>
      <c r="I487" s="23"/>
      <c r="J487" s="25"/>
      <c r="K487" s="23"/>
      <c r="L487" s="23"/>
      <c r="M487" s="12"/>
      <c r="N487" t="s">
        <v>405</v>
      </c>
      <c r="O487" t="s">
        <v>405</v>
      </c>
    </row>
    <row r="488" spans="2:15" hidden="1" x14ac:dyDescent="0.25">
      <c r="B488" t="s">
        <v>405</v>
      </c>
      <c r="C488" s="23"/>
      <c r="D488" s="24"/>
      <c r="E488" s="23"/>
      <c r="F488" s="23"/>
      <c r="G488" s="23"/>
      <c r="H488" s="23"/>
      <c r="I488" s="23"/>
      <c r="J488" s="25"/>
      <c r="K488" s="23"/>
      <c r="L488" s="23"/>
      <c r="M488" s="12"/>
      <c r="N488" t="s">
        <v>405</v>
      </c>
      <c r="O488" t="s">
        <v>405</v>
      </c>
    </row>
    <row r="489" spans="2:15" hidden="1" x14ac:dyDescent="0.25">
      <c r="B489" t="s">
        <v>405</v>
      </c>
      <c r="C489" s="23"/>
      <c r="D489" s="24"/>
      <c r="E489" s="23"/>
      <c r="F489" s="23"/>
      <c r="G489" s="23"/>
      <c r="H489" s="23"/>
      <c r="I489" s="23"/>
      <c r="J489" s="25"/>
      <c r="K489" s="23"/>
      <c r="L489" s="23"/>
      <c r="M489" s="12"/>
      <c r="N489" t="s">
        <v>405</v>
      </c>
      <c r="O489" t="s">
        <v>405</v>
      </c>
    </row>
    <row r="490" spans="2:15" hidden="1" x14ac:dyDescent="0.25">
      <c r="B490" t="s">
        <v>405</v>
      </c>
      <c r="C490" s="23"/>
      <c r="D490" s="24"/>
      <c r="E490" s="23"/>
      <c r="F490" s="23"/>
      <c r="G490" s="23"/>
      <c r="H490" s="23"/>
      <c r="I490" s="23"/>
      <c r="J490" s="25"/>
      <c r="K490" s="23"/>
      <c r="L490" s="23"/>
      <c r="M490" s="12"/>
      <c r="N490" t="s">
        <v>405</v>
      </c>
      <c r="O490" t="s">
        <v>405</v>
      </c>
    </row>
    <row r="491" spans="2:15" hidden="1" x14ac:dyDescent="0.25">
      <c r="B491" t="s">
        <v>405</v>
      </c>
      <c r="C491" s="23"/>
      <c r="D491" s="24"/>
      <c r="E491" s="23"/>
      <c r="F491" s="23"/>
      <c r="G491" s="23"/>
      <c r="H491" s="23"/>
      <c r="I491" s="23"/>
      <c r="J491" s="25"/>
      <c r="K491" s="23"/>
      <c r="L491" s="23"/>
      <c r="M491" s="12"/>
      <c r="N491" t="s">
        <v>405</v>
      </c>
      <c r="O491" t="s">
        <v>405</v>
      </c>
    </row>
    <row r="492" spans="2:15" hidden="1" x14ac:dyDescent="0.25">
      <c r="B492" t="s">
        <v>405</v>
      </c>
      <c r="C492" s="23"/>
      <c r="D492" s="24"/>
      <c r="E492" s="23"/>
      <c r="F492" s="23"/>
      <c r="G492" s="23"/>
      <c r="H492" s="23"/>
      <c r="I492" s="23"/>
      <c r="J492" s="25"/>
      <c r="K492" s="23"/>
      <c r="L492" s="23"/>
      <c r="M492" s="12"/>
      <c r="N492" t="s">
        <v>405</v>
      </c>
      <c r="O492" t="s">
        <v>405</v>
      </c>
    </row>
    <row r="493" spans="2:15" hidden="1" x14ac:dyDescent="0.25">
      <c r="B493" t="s">
        <v>405</v>
      </c>
      <c r="C493" s="23"/>
      <c r="D493" s="24"/>
      <c r="E493" s="23"/>
      <c r="F493" s="23"/>
      <c r="G493" s="23"/>
      <c r="H493" s="23"/>
      <c r="I493" s="23"/>
      <c r="J493" s="25"/>
      <c r="K493" s="23"/>
      <c r="L493" s="23"/>
      <c r="M493" s="12"/>
      <c r="N493" t="s">
        <v>405</v>
      </c>
      <c r="O493" t="s">
        <v>405</v>
      </c>
    </row>
    <row r="494" spans="2:15" hidden="1" x14ac:dyDescent="0.25">
      <c r="B494" t="s">
        <v>405</v>
      </c>
      <c r="C494" s="23"/>
      <c r="D494" s="24"/>
      <c r="E494" s="23"/>
      <c r="F494" s="23"/>
      <c r="G494" s="23"/>
      <c r="H494" s="23"/>
      <c r="I494" s="23"/>
      <c r="J494" s="25"/>
      <c r="K494" s="23"/>
      <c r="L494" s="23"/>
      <c r="M494" s="12"/>
      <c r="N494" t="s">
        <v>405</v>
      </c>
      <c r="O494" t="s">
        <v>405</v>
      </c>
    </row>
    <row r="495" spans="2:15" hidden="1" x14ac:dyDescent="0.25">
      <c r="B495" t="s">
        <v>405</v>
      </c>
      <c r="C495" s="23"/>
      <c r="D495" s="24"/>
      <c r="E495" s="23"/>
      <c r="F495" s="23"/>
      <c r="G495" s="23"/>
      <c r="H495" s="23"/>
      <c r="I495" s="23"/>
      <c r="J495" s="25"/>
      <c r="K495" s="23"/>
      <c r="L495" s="23"/>
      <c r="M495" s="12"/>
      <c r="N495" t="s">
        <v>405</v>
      </c>
      <c r="O495" t="s">
        <v>405</v>
      </c>
    </row>
    <row r="496" spans="2:15" hidden="1" x14ac:dyDescent="0.25">
      <c r="B496" t="s">
        <v>405</v>
      </c>
      <c r="C496" s="23"/>
      <c r="D496" s="24"/>
      <c r="E496" s="23"/>
      <c r="F496" s="23"/>
      <c r="G496" s="23"/>
      <c r="H496" s="23"/>
      <c r="I496" s="23"/>
      <c r="J496" s="25"/>
      <c r="K496" s="23"/>
      <c r="L496" s="23"/>
      <c r="M496" s="12"/>
      <c r="N496" t="s">
        <v>405</v>
      </c>
      <c r="O496" t="s">
        <v>405</v>
      </c>
    </row>
    <row r="497" spans="2:15" hidden="1" x14ac:dyDescent="0.25">
      <c r="B497" t="s">
        <v>405</v>
      </c>
      <c r="C497" s="23"/>
      <c r="D497" s="24"/>
      <c r="E497" s="23"/>
      <c r="F497" s="23"/>
      <c r="G497" s="23"/>
      <c r="H497" s="23"/>
      <c r="I497" s="23"/>
      <c r="J497" s="25"/>
      <c r="K497" s="23"/>
      <c r="L497" s="23"/>
      <c r="M497" s="12"/>
      <c r="N497" t="s">
        <v>405</v>
      </c>
      <c r="O497" t="s">
        <v>405</v>
      </c>
    </row>
    <row r="498" spans="2:15" hidden="1" x14ac:dyDescent="0.25">
      <c r="B498" t="s">
        <v>405</v>
      </c>
      <c r="C498" s="23"/>
      <c r="D498" s="24"/>
      <c r="E498" s="23"/>
      <c r="F498" s="23"/>
      <c r="G498" s="23"/>
      <c r="H498" s="23"/>
      <c r="I498" s="23"/>
      <c r="J498" s="25"/>
      <c r="K498" s="23"/>
      <c r="L498" s="23"/>
      <c r="M498" s="12"/>
      <c r="N498" t="s">
        <v>405</v>
      </c>
      <c r="O498" t="s">
        <v>405</v>
      </c>
    </row>
    <row r="499" spans="2:15" hidden="1" x14ac:dyDescent="0.25">
      <c r="B499" t="s">
        <v>405</v>
      </c>
      <c r="C499" s="23"/>
      <c r="D499" s="24"/>
      <c r="E499" s="23"/>
      <c r="F499" s="23"/>
      <c r="G499" s="23"/>
      <c r="H499" s="23"/>
      <c r="I499" s="23"/>
      <c r="J499" s="25"/>
      <c r="K499" s="23"/>
      <c r="L499" s="23"/>
      <c r="M499" s="12"/>
      <c r="N499" t="s">
        <v>405</v>
      </c>
      <c r="O499" t="s">
        <v>405</v>
      </c>
    </row>
    <row r="500" spans="2:15" hidden="1" x14ac:dyDescent="0.25">
      <c r="B500" t="s">
        <v>405</v>
      </c>
      <c r="C500" s="23"/>
      <c r="D500" s="24"/>
      <c r="E500" s="23"/>
      <c r="F500" s="23"/>
      <c r="G500" s="23"/>
      <c r="H500" s="23"/>
      <c r="I500" s="23"/>
      <c r="J500" s="25"/>
      <c r="K500" s="23"/>
      <c r="L500" s="23"/>
      <c r="M500" s="12"/>
      <c r="N500" t="s">
        <v>405</v>
      </c>
      <c r="O500" t="s">
        <v>405</v>
      </c>
    </row>
    <row r="501" spans="2:15" hidden="1" x14ac:dyDescent="0.25">
      <c r="B501" t="s">
        <v>405</v>
      </c>
      <c r="C501" s="23"/>
      <c r="D501" s="24"/>
      <c r="E501" s="23"/>
      <c r="F501" s="23"/>
      <c r="G501" s="23"/>
      <c r="H501" s="23"/>
      <c r="I501" s="23"/>
      <c r="J501" s="25"/>
      <c r="K501" s="23"/>
      <c r="L501" s="23"/>
      <c r="M501" s="12"/>
      <c r="N501" t="s">
        <v>405</v>
      </c>
      <c r="O501" t="s">
        <v>405</v>
      </c>
    </row>
    <row r="502" spans="2:15" hidden="1" x14ac:dyDescent="0.25">
      <c r="B502" t="s">
        <v>405</v>
      </c>
      <c r="C502" s="23"/>
      <c r="D502" s="24"/>
      <c r="E502" s="23"/>
      <c r="F502" s="23"/>
      <c r="G502" s="23"/>
      <c r="H502" s="23"/>
      <c r="I502" s="23"/>
      <c r="J502" s="25"/>
      <c r="K502" s="23"/>
      <c r="L502" s="23"/>
      <c r="M502" s="12"/>
      <c r="N502" t="s">
        <v>405</v>
      </c>
      <c r="O502" t="s">
        <v>405</v>
      </c>
    </row>
    <row r="503" spans="2:15" hidden="1" x14ac:dyDescent="0.25">
      <c r="B503" t="s">
        <v>405</v>
      </c>
      <c r="C503" s="23"/>
      <c r="D503" s="24"/>
      <c r="E503" s="23"/>
      <c r="F503" s="23"/>
      <c r="G503" s="23"/>
      <c r="H503" s="23"/>
      <c r="I503" s="23"/>
      <c r="J503" s="25"/>
      <c r="K503" s="23"/>
      <c r="L503" s="23"/>
      <c r="M503" s="12"/>
      <c r="N503" t="s">
        <v>405</v>
      </c>
      <c r="O503" t="s">
        <v>405</v>
      </c>
    </row>
    <row r="504" spans="2:15" hidden="1" x14ac:dyDescent="0.25">
      <c r="B504" t="s">
        <v>405</v>
      </c>
      <c r="C504" s="23"/>
      <c r="D504" s="24"/>
      <c r="E504" s="23"/>
      <c r="F504" s="23"/>
      <c r="G504" s="23"/>
      <c r="H504" s="23"/>
      <c r="I504" s="23"/>
      <c r="J504" s="25"/>
      <c r="K504" s="23"/>
      <c r="L504" s="23"/>
      <c r="M504" s="12"/>
      <c r="N504" t="s">
        <v>405</v>
      </c>
      <c r="O504" t="s">
        <v>405</v>
      </c>
    </row>
    <row r="505" spans="2:15" hidden="1" x14ac:dyDescent="0.25">
      <c r="B505" t="s">
        <v>405</v>
      </c>
      <c r="C505" s="23"/>
      <c r="D505" s="24"/>
      <c r="E505" s="23"/>
      <c r="F505" s="23"/>
      <c r="G505" s="23"/>
      <c r="H505" s="23"/>
      <c r="I505" s="23"/>
      <c r="J505" s="25"/>
      <c r="K505" s="23"/>
      <c r="L505" s="23"/>
      <c r="M505" s="12"/>
      <c r="N505" t="s">
        <v>405</v>
      </c>
      <c r="O505" t="s">
        <v>405</v>
      </c>
    </row>
    <row r="506" spans="2:15" hidden="1" x14ac:dyDescent="0.25">
      <c r="B506" t="s">
        <v>405</v>
      </c>
      <c r="C506" s="23"/>
      <c r="D506" s="24"/>
      <c r="E506" s="23"/>
      <c r="F506" s="23"/>
      <c r="G506" s="23"/>
      <c r="H506" s="23"/>
      <c r="I506" s="23"/>
      <c r="J506" s="25"/>
      <c r="K506" s="23"/>
      <c r="L506" s="23"/>
      <c r="M506" s="12"/>
      <c r="N506" t="s">
        <v>405</v>
      </c>
      <c r="O506" t="s">
        <v>405</v>
      </c>
    </row>
    <row r="507" spans="2:15" hidden="1" x14ac:dyDescent="0.25">
      <c r="B507" t="s">
        <v>405</v>
      </c>
      <c r="C507" s="23"/>
      <c r="D507" s="24"/>
      <c r="E507" s="23"/>
      <c r="F507" s="23"/>
      <c r="G507" s="23"/>
      <c r="H507" s="23"/>
      <c r="I507" s="23"/>
      <c r="J507" s="25"/>
      <c r="K507" s="23"/>
      <c r="L507" s="23"/>
      <c r="M507" s="12"/>
      <c r="N507" t="s">
        <v>405</v>
      </c>
      <c r="O507" t="s">
        <v>405</v>
      </c>
    </row>
    <row r="508" spans="2:15" hidden="1" x14ac:dyDescent="0.25">
      <c r="B508" t="s">
        <v>405</v>
      </c>
      <c r="C508" s="23"/>
      <c r="D508" s="24"/>
      <c r="E508" s="23"/>
      <c r="F508" s="23"/>
      <c r="G508" s="23"/>
      <c r="H508" s="23"/>
      <c r="I508" s="23"/>
      <c r="J508" s="25"/>
      <c r="K508" s="23"/>
      <c r="L508" s="23"/>
      <c r="M508" s="12"/>
      <c r="N508" t="s">
        <v>405</v>
      </c>
      <c r="O508" t="s">
        <v>405</v>
      </c>
    </row>
  </sheetData>
  <sheetProtection password="E563" sheet="1" objects="1" scenarios="1" select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Anlage 2 - Berechnungshilfe</vt:lpstr>
      <vt:lpstr>Referenzfahrzeuge</vt:lpstr>
      <vt:lpstr>Daten</vt:lpstr>
      <vt:lpstr>bafa</vt:lpstr>
      <vt:lpstr>f_art</vt:lpstr>
      <vt:lpstr>fq</vt:lpstr>
      <vt:lpstr>gegenstand</vt:lpstr>
      <vt:lpstr>KMU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Bösche, Eyk</dc:creator>
  <cp:lastModifiedBy>Kropp, Thomas</cp:lastModifiedBy>
  <cp:lastPrinted>2022-03-30T13:20:16Z</cp:lastPrinted>
  <dcterms:created xsi:type="dcterms:W3CDTF">2022-03-30T13:36:41Z</dcterms:created>
  <dcterms:modified xsi:type="dcterms:W3CDTF">2022-12-05T16:38:51Z</dcterms:modified>
</cp:coreProperties>
</file>